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135" windowWidth="20070" windowHeight="11505" tabRatio="946"/>
  </bookViews>
  <sheets>
    <sheet name="БЖУ" sheetId="12" r:id="rId1"/>
    <sheet name="Потребн." sheetId="24" r:id="rId2"/>
    <sheet name="Лист1" sheetId="25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0" i="12"/>
  <c r="F340"/>
  <c r="E340"/>
  <c r="D340"/>
  <c r="C340"/>
  <c r="L283" l="1"/>
  <c r="K283"/>
  <c r="J283"/>
  <c r="I283"/>
  <c r="G283"/>
  <c r="F283"/>
  <c r="E283"/>
  <c r="D283"/>
  <c r="C283"/>
  <c r="L273"/>
  <c r="K273"/>
  <c r="J273"/>
  <c r="I273"/>
  <c r="H273"/>
  <c r="G273"/>
  <c r="F273"/>
  <c r="E273"/>
  <c r="D273"/>
  <c r="C273"/>
  <c r="L240"/>
  <c r="K240"/>
  <c r="J240"/>
  <c r="I240"/>
  <c r="H240"/>
  <c r="G240"/>
  <c r="F240"/>
  <c r="E240"/>
  <c r="D240"/>
  <c r="C240"/>
  <c r="L225"/>
  <c r="K225"/>
  <c r="J225"/>
  <c r="I225"/>
  <c r="H225"/>
  <c r="L216"/>
  <c r="K216"/>
  <c r="J216"/>
  <c r="I216"/>
  <c r="H216"/>
  <c r="G216"/>
  <c r="F216"/>
  <c r="E216"/>
  <c r="D216"/>
  <c r="C216"/>
  <c r="L206"/>
  <c r="K206"/>
  <c r="K386" s="1"/>
  <c r="J206"/>
  <c r="I206"/>
  <c r="H206"/>
  <c r="G206"/>
  <c r="F206"/>
  <c r="E206"/>
  <c r="D206"/>
  <c r="C206"/>
  <c r="D386"/>
  <c r="E386"/>
  <c r="F386"/>
  <c r="G386"/>
  <c r="H386"/>
  <c r="I386"/>
  <c r="J386"/>
  <c r="L386"/>
  <c r="C386"/>
  <c r="I24"/>
  <c r="I380" s="1"/>
  <c r="J24"/>
  <c r="J380" s="1"/>
  <c r="K24"/>
  <c r="K380" s="1"/>
  <c r="L24"/>
  <c r="L380" s="1"/>
  <c r="H24"/>
  <c r="H380" s="1"/>
  <c r="H308"/>
  <c r="H389" s="1"/>
  <c r="H145"/>
  <c r="H196"/>
  <c r="H402" s="1"/>
  <c r="H259"/>
  <c r="L259"/>
  <c r="K259"/>
  <c r="J259"/>
  <c r="I259"/>
  <c r="K405"/>
  <c r="L405"/>
  <c r="J405"/>
  <c r="I405"/>
  <c r="G405"/>
  <c r="H405"/>
  <c r="G297"/>
  <c r="G421" s="1"/>
  <c r="F297"/>
  <c r="F421" s="1"/>
  <c r="E297"/>
  <c r="E421" s="1"/>
  <c r="D297"/>
  <c r="D421" s="1"/>
  <c r="C297"/>
  <c r="C421" s="1"/>
  <c r="E332"/>
  <c r="E422" s="1"/>
  <c r="F332"/>
  <c r="F422" s="1"/>
  <c r="G332"/>
  <c r="G422" s="1"/>
  <c r="D332"/>
  <c r="D422" s="1"/>
  <c r="C332"/>
  <c r="C422" s="1"/>
  <c r="G117"/>
  <c r="G416" s="1"/>
  <c r="F117"/>
  <c r="F416" s="1"/>
  <c r="E117"/>
  <c r="E416" s="1"/>
  <c r="D117"/>
  <c r="D416" s="1"/>
  <c r="C117"/>
  <c r="C416" s="1"/>
  <c r="L374"/>
  <c r="L408" s="1"/>
  <c r="K374"/>
  <c r="K408" s="1"/>
  <c r="J374"/>
  <c r="J408" s="1"/>
  <c r="I374"/>
  <c r="I408" s="1"/>
  <c r="H374"/>
  <c r="H408" s="1"/>
  <c r="L365"/>
  <c r="L391" s="1"/>
  <c r="K365"/>
  <c r="K391" s="1"/>
  <c r="J365"/>
  <c r="J391" s="1"/>
  <c r="I365"/>
  <c r="I391" s="1"/>
  <c r="H365"/>
  <c r="H391" s="1"/>
  <c r="L349"/>
  <c r="L407" s="1"/>
  <c r="K349"/>
  <c r="K407" s="1"/>
  <c r="J349"/>
  <c r="J407" s="1"/>
  <c r="I349"/>
  <c r="I407" s="1"/>
  <c r="H349"/>
  <c r="H407" s="1"/>
  <c r="L340"/>
  <c r="L390" s="1"/>
  <c r="K340"/>
  <c r="K390" s="1"/>
  <c r="J340"/>
  <c r="J390" s="1"/>
  <c r="I340"/>
  <c r="I390" s="1"/>
  <c r="H340"/>
  <c r="H390" s="1"/>
  <c r="K325"/>
  <c r="L325"/>
  <c r="J325"/>
  <c r="I325"/>
  <c r="H325"/>
  <c r="L317"/>
  <c r="L406" s="1"/>
  <c r="K317"/>
  <c r="K406" s="1"/>
  <c r="J317"/>
  <c r="J406" s="1"/>
  <c r="I317"/>
  <c r="I406" s="1"/>
  <c r="H317"/>
  <c r="H406" s="1"/>
  <c r="L308"/>
  <c r="L389" s="1"/>
  <c r="K308"/>
  <c r="K389" s="1"/>
  <c r="J308"/>
  <c r="J389" s="1"/>
  <c r="I308"/>
  <c r="I389" s="1"/>
  <c r="L292"/>
  <c r="K292"/>
  <c r="J292"/>
  <c r="I292"/>
  <c r="H292"/>
  <c r="L250"/>
  <c r="L404" s="1"/>
  <c r="K250"/>
  <c r="K404" s="1"/>
  <c r="J250"/>
  <c r="J404" s="1"/>
  <c r="I250"/>
  <c r="I404" s="1"/>
  <c r="H250"/>
  <c r="H404" s="1"/>
  <c r="L387"/>
  <c r="J387"/>
  <c r="K387"/>
  <c r="I387"/>
  <c r="H387"/>
  <c r="G196"/>
  <c r="G402" s="1"/>
  <c r="F196"/>
  <c r="F402" s="1"/>
  <c r="E196"/>
  <c r="E402" s="1"/>
  <c r="D196"/>
  <c r="D402" s="1"/>
  <c r="C196"/>
  <c r="C402" s="1"/>
  <c r="I187"/>
  <c r="I385" s="1"/>
  <c r="H187"/>
  <c r="H385" s="1"/>
  <c r="G187"/>
  <c r="G385" s="1"/>
  <c r="F187"/>
  <c r="F385" s="1"/>
  <c r="E187"/>
  <c r="E385" s="1"/>
  <c r="D187"/>
  <c r="D385" s="1"/>
  <c r="C187"/>
  <c r="C385" s="1"/>
  <c r="L187"/>
  <c r="L385" s="1"/>
  <c r="K187"/>
  <c r="K385" s="1"/>
  <c r="J187"/>
  <c r="J385" s="1"/>
  <c r="L170"/>
  <c r="L401" s="1"/>
  <c r="K170"/>
  <c r="K401" s="1"/>
  <c r="J170"/>
  <c r="J401" s="1"/>
  <c r="I170"/>
  <c r="I401" s="1"/>
  <c r="H170"/>
  <c r="H401" s="1"/>
  <c r="L161"/>
  <c r="L384" s="1"/>
  <c r="K161"/>
  <c r="K384" s="1"/>
  <c r="J161"/>
  <c r="J384" s="1"/>
  <c r="I161"/>
  <c r="I384" s="1"/>
  <c r="H161"/>
  <c r="H384" s="1"/>
  <c r="G161"/>
  <c r="G384" s="1"/>
  <c r="F161"/>
  <c r="F384" s="1"/>
  <c r="E161"/>
  <c r="E384" s="1"/>
  <c r="D161"/>
  <c r="D384" s="1"/>
  <c r="C161"/>
  <c r="C384" s="1"/>
  <c r="L145"/>
  <c r="K145"/>
  <c r="J145"/>
  <c r="I145"/>
  <c r="L137"/>
  <c r="L400" s="1"/>
  <c r="K137"/>
  <c r="K400" s="1"/>
  <c r="J137"/>
  <c r="J400" s="1"/>
  <c r="I137"/>
  <c r="I400" s="1"/>
  <c r="H137"/>
  <c r="H400" s="1"/>
  <c r="L128"/>
  <c r="L383" s="1"/>
  <c r="K128"/>
  <c r="K383" s="1"/>
  <c r="J128"/>
  <c r="J383" s="1"/>
  <c r="I128"/>
  <c r="I383" s="1"/>
  <c r="H128"/>
  <c r="H383" s="1"/>
  <c r="G128"/>
  <c r="G383" s="1"/>
  <c r="F128"/>
  <c r="F383" s="1"/>
  <c r="E128"/>
  <c r="E383" s="1"/>
  <c r="D128"/>
  <c r="D383" s="1"/>
  <c r="C128"/>
  <c r="C383" s="1"/>
  <c r="L111"/>
  <c r="J111"/>
  <c r="H111"/>
  <c r="K111"/>
  <c r="I111"/>
  <c r="H103"/>
  <c r="H399" s="1"/>
  <c r="G103"/>
  <c r="G399" s="1"/>
  <c r="F103"/>
  <c r="F399" s="1"/>
  <c r="E103"/>
  <c r="E399" s="1"/>
  <c r="D103"/>
  <c r="D399" s="1"/>
  <c r="C103"/>
  <c r="C399" s="1"/>
  <c r="L94"/>
  <c r="L382" s="1"/>
  <c r="K94"/>
  <c r="K382" s="1"/>
  <c r="J94"/>
  <c r="J382" s="1"/>
  <c r="I94"/>
  <c r="I382" s="1"/>
  <c r="H94"/>
  <c r="H382" s="1"/>
  <c r="L80"/>
  <c r="K80"/>
  <c r="J80"/>
  <c r="I80"/>
  <c r="H80"/>
  <c r="L41"/>
  <c r="K41"/>
  <c r="J41"/>
  <c r="I41"/>
  <c r="H41"/>
  <c r="L33"/>
  <c r="L397" s="1"/>
  <c r="K33"/>
  <c r="K397" s="1"/>
  <c r="J33"/>
  <c r="J397" s="1"/>
  <c r="I33"/>
  <c r="I397" s="1"/>
  <c r="H33"/>
  <c r="H397" s="1"/>
  <c r="G33"/>
  <c r="G397" s="1"/>
  <c r="F33"/>
  <c r="F397" s="1"/>
  <c r="E33"/>
  <c r="E397" s="1"/>
  <c r="D33"/>
  <c r="D397" s="1"/>
  <c r="C33"/>
  <c r="C397" s="1"/>
  <c r="G365"/>
  <c r="G391" s="1"/>
  <c r="F365"/>
  <c r="F391" s="1"/>
  <c r="E365"/>
  <c r="E391" s="1"/>
  <c r="D365"/>
  <c r="D391" s="1"/>
  <c r="G374"/>
  <c r="G408" s="1"/>
  <c r="F374"/>
  <c r="F408" s="1"/>
  <c r="E374"/>
  <c r="E408" s="1"/>
  <c r="D374"/>
  <c r="D408" s="1"/>
  <c r="C374"/>
  <c r="C408" s="1"/>
  <c r="C365"/>
  <c r="C391" s="1"/>
  <c r="G390"/>
  <c r="F390"/>
  <c r="E390"/>
  <c r="D390"/>
  <c r="C390"/>
  <c r="G355"/>
  <c r="G423" s="1"/>
  <c r="F355"/>
  <c r="F423" s="1"/>
  <c r="E355"/>
  <c r="E423" s="1"/>
  <c r="D355"/>
  <c r="D423" s="1"/>
  <c r="C355"/>
  <c r="C423" s="1"/>
  <c r="G349"/>
  <c r="G407" s="1"/>
  <c r="F349"/>
  <c r="F407" s="1"/>
  <c r="E349"/>
  <c r="E407" s="1"/>
  <c r="D349"/>
  <c r="D407" s="1"/>
  <c r="C349"/>
  <c r="C407" s="1"/>
  <c r="G317"/>
  <c r="G406" s="1"/>
  <c r="F317"/>
  <c r="F406" s="1"/>
  <c r="E317"/>
  <c r="E406" s="1"/>
  <c r="D317"/>
  <c r="D406" s="1"/>
  <c r="C317"/>
  <c r="C406" s="1"/>
  <c r="C388"/>
  <c r="G250"/>
  <c r="G404" s="1"/>
  <c r="F250"/>
  <c r="F404" s="1"/>
  <c r="E250"/>
  <c r="E404" s="1"/>
  <c r="D250"/>
  <c r="D404" s="1"/>
  <c r="C250"/>
  <c r="C404" s="1"/>
  <c r="G387"/>
  <c r="F387"/>
  <c r="E387"/>
  <c r="D387"/>
  <c r="C387"/>
  <c r="E230"/>
  <c r="E419" s="1"/>
  <c r="G230"/>
  <c r="G419" s="1"/>
  <c r="F230"/>
  <c r="F419" s="1"/>
  <c r="D230"/>
  <c r="D419" s="1"/>
  <c r="C230"/>
  <c r="C419" s="1"/>
  <c r="G403"/>
  <c r="F403"/>
  <c r="E403"/>
  <c r="D403"/>
  <c r="C403"/>
  <c r="G178"/>
  <c r="G418" s="1"/>
  <c r="F178"/>
  <c r="F418" s="1"/>
  <c r="E178"/>
  <c r="E418" s="1"/>
  <c r="D178"/>
  <c r="D418" s="1"/>
  <c r="C178"/>
  <c r="C418" s="1"/>
  <c r="D137"/>
  <c r="D400" s="1"/>
  <c r="E137"/>
  <c r="E400" s="1"/>
  <c r="F137"/>
  <c r="F400" s="1"/>
  <c r="G137"/>
  <c r="G400" s="1"/>
  <c r="C137"/>
  <c r="C400" s="1"/>
  <c r="G94"/>
  <c r="G382" s="1"/>
  <c r="F94"/>
  <c r="F382" s="1"/>
  <c r="E94"/>
  <c r="E382" s="1"/>
  <c r="D94"/>
  <c r="D382" s="1"/>
  <c r="C94"/>
  <c r="C382" s="1"/>
  <c r="C61"/>
  <c r="C381" s="1"/>
  <c r="D24"/>
  <c r="D380" s="1"/>
  <c r="E24"/>
  <c r="E380" s="1"/>
  <c r="F24"/>
  <c r="F380" s="1"/>
  <c r="G24"/>
  <c r="G380" s="1"/>
  <c r="C24"/>
  <c r="C380" s="1"/>
  <c r="L103" l="1"/>
  <c r="L399" s="1"/>
  <c r="K103"/>
  <c r="K399" s="1"/>
  <c r="J103"/>
  <c r="J399" s="1"/>
  <c r="I103"/>
  <c r="I399" s="1"/>
  <c r="C170" l="1"/>
  <c r="C401" s="1"/>
  <c r="D170"/>
  <c r="D401" s="1"/>
  <c r="E170"/>
  <c r="E401" s="1"/>
  <c r="F170"/>
  <c r="F401" s="1"/>
  <c r="G170"/>
  <c r="G401" s="1"/>
  <c r="E308" l="1"/>
  <c r="E389" s="1"/>
  <c r="F308"/>
  <c r="F389" s="1"/>
  <c r="D308"/>
  <c r="D389" s="1"/>
  <c r="D150"/>
  <c r="D417" s="1"/>
  <c r="E150"/>
  <c r="E417" s="1"/>
  <c r="F150"/>
  <c r="F417" s="1"/>
  <c r="G150"/>
  <c r="G417" s="1"/>
  <c r="C150"/>
  <c r="C417" s="1"/>
  <c r="G308" l="1"/>
  <c r="G389" s="1"/>
  <c r="D61" l="1"/>
  <c r="D381" s="1"/>
  <c r="E61"/>
  <c r="E381" s="1"/>
  <c r="F61"/>
  <c r="F381" s="1"/>
  <c r="G61"/>
  <c r="G381" s="1"/>
  <c r="H61"/>
  <c r="H381" s="1"/>
  <c r="C48"/>
  <c r="C414" s="1"/>
  <c r="J61" l="1"/>
  <c r="J381" s="1"/>
  <c r="K61"/>
  <c r="K381" s="1"/>
  <c r="L61"/>
  <c r="L381" s="1"/>
  <c r="I61"/>
  <c r="I381" s="1"/>
  <c r="H403" l="1"/>
  <c r="C308" l="1"/>
  <c r="C389" s="1"/>
  <c r="C393" s="1"/>
  <c r="K196" l="1"/>
  <c r="K402" s="1"/>
  <c r="J196"/>
  <c r="J402" s="1"/>
  <c r="I196"/>
  <c r="I402" s="1"/>
  <c r="L196" l="1"/>
  <c r="L402" s="1"/>
  <c r="J403" l="1"/>
  <c r="K403"/>
  <c r="L403" l="1"/>
  <c r="E388" l="1"/>
  <c r="E393" s="1"/>
  <c r="F388"/>
  <c r="F393" s="1"/>
  <c r="G388"/>
  <c r="G393" s="1"/>
  <c r="I388"/>
  <c r="I393" s="1"/>
  <c r="J388"/>
  <c r="J393" s="1"/>
  <c r="K388"/>
  <c r="K393" s="1"/>
  <c r="L388"/>
  <c r="L393" s="1"/>
  <c r="D388"/>
  <c r="D393" s="1"/>
  <c r="C264" l="1"/>
  <c r="C420" s="1"/>
  <c r="K71" l="1"/>
  <c r="K398" s="1"/>
  <c r="K410" s="1"/>
  <c r="I71" l="1"/>
  <c r="I398" s="1"/>
  <c r="J71"/>
  <c r="J398" s="1"/>
  <c r="J410" s="1"/>
  <c r="H388" l="1"/>
  <c r="H393" s="1"/>
  <c r="J19" i="24" l="1"/>
  <c r="I19"/>
  <c r="G19"/>
  <c r="F19"/>
  <c r="D19"/>
  <c r="C19"/>
  <c r="J18"/>
  <c r="I18"/>
  <c r="G18"/>
  <c r="F18"/>
  <c r="D18"/>
  <c r="C18"/>
  <c r="J17"/>
  <c r="I17"/>
  <c r="G17"/>
  <c r="F17"/>
  <c r="D17"/>
  <c r="C17"/>
  <c r="J16"/>
  <c r="I16"/>
  <c r="G16"/>
  <c r="F16"/>
  <c r="D16"/>
  <c r="C16"/>
  <c r="J15"/>
  <c r="I15"/>
  <c r="G15"/>
  <c r="F15"/>
  <c r="D15"/>
  <c r="C15"/>
  <c r="M9"/>
  <c r="L9"/>
  <c r="J9"/>
  <c r="I9"/>
  <c r="G9"/>
  <c r="F9"/>
  <c r="D9"/>
  <c r="C9"/>
  <c r="M8"/>
  <c r="L8"/>
  <c r="J8"/>
  <c r="I8"/>
  <c r="G8"/>
  <c r="F8"/>
  <c r="D8"/>
  <c r="C8"/>
  <c r="M7"/>
  <c r="L7"/>
  <c r="J7"/>
  <c r="I7"/>
  <c r="G7"/>
  <c r="F7"/>
  <c r="D7"/>
  <c r="C7"/>
  <c r="M6"/>
  <c r="L6"/>
  <c r="J6"/>
  <c r="I6"/>
  <c r="G6"/>
  <c r="F6"/>
  <c r="D6"/>
  <c r="C6"/>
  <c r="M5"/>
  <c r="L5"/>
  <c r="J5"/>
  <c r="I5"/>
  <c r="G5"/>
  <c r="F5"/>
  <c r="D5"/>
  <c r="C5"/>
  <c r="C85" i="12" l="1"/>
  <c r="C415" s="1"/>
  <c r="C425" s="1"/>
  <c r="H71"/>
  <c r="H398" s="1"/>
  <c r="H410" s="1"/>
  <c r="C71" l="1"/>
  <c r="C398" s="1"/>
  <c r="C405"/>
  <c r="F405"/>
  <c r="G264"/>
  <c r="G420" s="1"/>
  <c r="F264"/>
  <c r="F420" s="1"/>
  <c r="E264"/>
  <c r="E420" s="1"/>
  <c r="D264"/>
  <c r="D420" s="1"/>
  <c r="G85"/>
  <c r="G415" s="1"/>
  <c r="F85"/>
  <c r="F415" s="1"/>
  <c r="E85"/>
  <c r="E415" s="1"/>
  <c r="D85"/>
  <c r="D415" s="1"/>
  <c r="G71"/>
  <c r="G398" s="1"/>
  <c r="G410" s="1"/>
  <c r="F71"/>
  <c r="F398" s="1"/>
  <c r="F410" s="1"/>
  <c r="E71"/>
  <c r="E398" s="1"/>
  <c r="D71"/>
  <c r="D398" s="1"/>
  <c r="L71"/>
  <c r="L398" s="1"/>
  <c r="L410" s="1"/>
  <c r="G48"/>
  <c r="G414" s="1"/>
  <c r="F48"/>
  <c r="F414" s="1"/>
  <c r="E48"/>
  <c r="E414" s="1"/>
  <c r="D48"/>
  <c r="D414" s="1"/>
  <c r="D425" l="1"/>
  <c r="F425"/>
  <c r="K7" i="24" s="1"/>
  <c r="E425" i="12"/>
  <c r="K6" i="24" s="1"/>
  <c r="G425" i="12"/>
  <c r="C410"/>
  <c r="K5" i="24"/>
  <c r="K9"/>
  <c r="E16"/>
  <c r="E18"/>
  <c r="E17"/>
  <c r="E19"/>
  <c r="E6"/>
  <c r="E8"/>
  <c r="H17"/>
  <c r="E405" i="12"/>
  <c r="E410" s="1"/>
  <c r="K8" i="24" l="1"/>
  <c r="K17"/>
  <c r="H16"/>
  <c r="K16" s="1"/>
  <c r="E9"/>
  <c r="H7"/>
  <c r="E7"/>
  <c r="H8"/>
  <c r="H6"/>
  <c r="N6" s="1"/>
  <c r="H18"/>
  <c r="K18" s="1"/>
  <c r="N8" l="1"/>
  <c r="N7"/>
  <c r="H9" l="1"/>
  <c r="N9" s="1"/>
  <c r="H19"/>
  <c r="K19" s="1"/>
  <c r="D405" i="12" l="1"/>
  <c r="D410" s="1"/>
  <c r="E15" i="24" l="1"/>
  <c r="E5"/>
  <c r="H5"/>
  <c r="I403" i="12" l="1"/>
  <c r="I410" s="1"/>
  <c r="H15" i="24" s="1"/>
  <c r="K15" s="1"/>
  <c r="N5"/>
</calcChain>
</file>

<file path=xl/sharedStrings.xml><?xml version="1.0" encoding="utf-8"?>
<sst xmlns="http://schemas.openxmlformats.org/spreadsheetml/2006/main" count="479" uniqueCount="190">
  <si>
    <t>Масло сливочное</t>
  </si>
  <si>
    <t>Чай с сахаром</t>
  </si>
  <si>
    <t>ОБЕД</t>
  </si>
  <si>
    <t>Четверг</t>
  </si>
  <si>
    <t>ПОЛДНИК</t>
  </si>
  <si>
    <t>Картофельное пюре</t>
  </si>
  <si>
    <t>Пятница</t>
  </si>
  <si>
    <t>Понедельник</t>
  </si>
  <si>
    <t>Сыр</t>
  </si>
  <si>
    <t>Рис отварной</t>
  </si>
  <si>
    <t>Сок фруктовый</t>
  </si>
  <si>
    <t>Вторник</t>
  </si>
  <si>
    <t>Среда</t>
  </si>
  <si>
    <t>Какао с молоком</t>
  </si>
  <si>
    <t>Бутерброд с маслом</t>
  </si>
  <si>
    <t>ЗАВТРАК</t>
  </si>
  <si>
    <t>Бутерброд с сыром</t>
  </si>
  <si>
    <t>Макаронные изделия отварные</t>
  </si>
  <si>
    <t xml:space="preserve">ЗАВТРАК </t>
  </si>
  <si>
    <t xml:space="preserve">СОГЛАСОВАНО:               </t>
  </si>
  <si>
    <t xml:space="preserve">УТВЕРЖДАЮ:          </t>
  </si>
  <si>
    <t xml:space="preserve">/ _________ / ___________________          </t>
  </si>
  <si>
    <t xml:space="preserve">Прием пищи, наименование </t>
  </si>
  <si>
    <t>Пищевые вещества (г)</t>
  </si>
  <si>
    <t>Энергетическая ценность</t>
  </si>
  <si>
    <t>№ рецептуры</t>
  </si>
  <si>
    <t>блюда</t>
  </si>
  <si>
    <t>(ккал)</t>
  </si>
  <si>
    <t>Б</t>
  </si>
  <si>
    <t>Ж</t>
  </si>
  <si>
    <t>У</t>
  </si>
  <si>
    <t>От 12 лет и старше</t>
  </si>
  <si>
    <t>ИТОГО:</t>
  </si>
  <si>
    <t>Кофейный напиток с молоком</t>
  </si>
  <si>
    <t>Суточная потребность в пищевых веществах и энергии детей в общеобразовательных учреждениях</t>
  </si>
  <si>
    <t>От 7 до 11 лет</t>
  </si>
  <si>
    <t>Белки</t>
  </si>
  <si>
    <t>Жиры</t>
  </si>
  <si>
    <t>Углев.</t>
  </si>
  <si>
    <t>Ккал</t>
  </si>
  <si>
    <t>Средн. за 10 дней:</t>
  </si>
  <si>
    <t>День второй (вторник 1)</t>
  </si>
  <si>
    <t>День третий (среда 1)</t>
  </si>
  <si>
    <t>День четвертый (четверг 1)</t>
  </si>
  <si>
    <t>День пятый (пятница 1)</t>
  </si>
  <si>
    <t>Название пищевых веществ</t>
  </si>
  <si>
    <t>Суточная норма (100%), гр.</t>
  </si>
  <si>
    <t xml:space="preserve">Завтрак (20%), гр. </t>
  </si>
  <si>
    <t xml:space="preserve">Завтрак (25%), гр. </t>
  </si>
  <si>
    <t>Фактическ.выполнен. норм ( 20-25%) в среднем за день, гр</t>
  </si>
  <si>
    <t xml:space="preserve">Обед (30%), гр. </t>
  </si>
  <si>
    <t xml:space="preserve">Обед (35%), гр. </t>
  </si>
  <si>
    <t>Фактичес.выполнен.норм (30-35%) в среднем за день, гр</t>
  </si>
  <si>
    <t>Полдник (10%), гр</t>
  </si>
  <si>
    <t>Полдник (15%), гр</t>
  </si>
  <si>
    <t xml:space="preserve">Фактическ.выполнен. Норм ( 10-15%) в среднем за день, гр </t>
  </si>
  <si>
    <t>Завтрак, обед, полдник( 60%)</t>
  </si>
  <si>
    <t>Завтрак, обед, полдник 75%)</t>
  </si>
  <si>
    <t>Фактическ.выполнен. норм ( 60-75%) в среднем за день, гр</t>
  </si>
  <si>
    <t>Белки (г)</t>
  </si>
  <si>
    <t>Жиры (г)</t>
  </si>
  <si>
    <t>Углеводы (г)</t>
  </si>
  <si>
    <t>Энергет. Ценность (ккал)</t>
  </si>
  <si>
    <t>Витамин С (мг)</t>
  </si>
  <si>
    <t>Фактическ.выполнен. норм     (50-60%) в среднем за день, гр</t>
  </si>
  <si>
    <t>Завтрак, обед       ( 50%)</t>
  </si>
  <si>
    <t>Завтрак, обед (60%)</t>
  </si>
  <si>
    <t>_______________</t>
  </si>
  <si>
    <t>Калькулятор МП "КШП" ______________</t>
  </si>
  <si>
    <t>Бирюкова Н.Ю.</t>
  </si>
  <si>
    <t>Гуляш из говядины</t>
  </si>
  <si>
    <t xml:space="preserve"> Вес блюда / Суммарный объем блюд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</si>
  <si>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</si>
  <si>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</si>
  <si>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</si>
  <si>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</si>
  <si>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</si>
  <si>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</si>
  <si>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</si>
  <si>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</si>
  <si>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</si>
  <si>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</si>
  <si>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___________________</t>
  </si>
  <si>
    <t>Суммарный  объем блюд, гр.  500</t>
  </si>
  <si>
    <t>Суммарный  объем блюд, гр 550</t>
  </si>
  <si>
    <t>Суммарный  объем блюд, гр 700</t>
  </si>
  <si>
    <t>Суммарный  объем блюд, гр 800</t>
  </si>
  <si>
    <t>Суммарный  объем блюд, гр 300</t>
  </si>
  <si>
    <t xml:space="preserve">Сыр </t>
  </si>
  <si>
    <t>Плов из птицы</t>
  </si>
  <si>
    <t>Технолог МП"КШП"</t>
  </si>
  <si>
    <t>Батон Нарезной</t>
  </si>
  <si>
    <t>Хлеб ржано-пшеничный</t>
  </si>
  <si>
    <t>Меняйкина М.В.</t>
  </si>
  <si>
    <t>Выполнение потребности в пищевых веществах и энергии на одного ребенка по примерному меню  с 01.09.2023 г. (от 7 до 11 лет)</t>
  </si>
  <si>
    <t>Выполнение потребности в пищевых веществах и энергии на одного ребенка по примерному меню  с 01.09.2023 г. (от 12 лет и старше)</t>
  </si>
  <si>
    <t>М.В.Дудукина</t>
  </si>
  <si>
    <t xml:space="preserve">Директор АУ "Комбинат  питания"              </t>
  </si>
  <si>
    <t>Директор</t>
  </si>
  <si>
    <t>Каша гречневая расыпчатая</t>
  </si>
  <si>
    <t>Гуляш из филе птицы</t>
  </si>
  <si>
    <t>Хлеб пшеничный</t>
  </si>
  <si>
    <t>Фрукт</t>
  </si>
  <si>
    <t xml:space="preserve">Печенье </t>
  </si>
  <si>
    <t>Компот из смеси сухофруктов</t>
  </si>
  <si>
    <t>Пряники</t>
  </si>
  <si>
    <t>Сок фруктовый в потребительской упаковке</t>
  </si>
  <si>
    <t>Бутерброд с сыром и маслом</t>
  </si>
  <si>
    <t>Йогурт молочный в потребительской упаковке</t>
  </si>
  <si>
    <t>Икра свекольная</t>
  </si>
  <si>
    <t>Кисель</t>
  </si>
  <si>
    <t>Примерное 12-ти дневное меню для школьного питания обучающихся</t>
  </si>
  <si>
    <t>Вафли</t>
  </si>
  <si>
    <t>Хлеб пшеничый</t>
  </si>
  <si>
    <t>Гороховое пюре</t>
  </si>
  <si>
    <t>Винегрет овощной</t>
  </si>
  <si>
    <t>Суп картофельный с рисом и мясными фрикадельками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</si>
  <si>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</si>
  <si>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Каша вязкая молочная из рисовой крупы с маслом</t>
  </si>
  <si>
    <t>35/25/5</t>
  </si>
  <si>
    <t>Каша пшенная молочная вязкая с маслом</t>
  </si>
  <si>
    <t>Запеканка из творога с сгущенным молоком</t>
  </si>
  <si>
    <t>Печенье</t>
  </si>
  <si>
    <t>Чай  с сахаром и лимоном</t>
  </si>
  <si>
    <t>Кондитерское изделие в потребительской упаковке</t>
  </si>
  <si>
    <t>Тефтели из говядины с соусом</t>
  </si>
  <si>
    <t>Салат из квашеной капусты</t>
  </si>
  <si>
    <t>Котлеты рубленые  из птицы с соусом сметанныцм</t>
  </si>
  <si>
    <t xml:space="preserve">Сок фруктовый </t>
  </si>
  <si>
    <t>Каша вязкая молочная манная с маслом</t>
  </si>
  <si>
    <t>Яйцо вареное</t>
  </si>
  <si>
    <t>35 /25</t>
  </si>
  <si>
    <t>35 /10</t>
  </si>
  <si>
    <t>Суп картофельный с горохом и говядиной</t>
  </si>
  <si>
    <t>Жаркое по -домашнему</t>
  </si>
  <si>
    <t>Салат из белокочанной капусты</t>
  </si>
  <si>
    <t>35 /20</t>
  </si>
  <si>
    <t>День шестой (суббота 1)</t>
  </si>
  <si>
    <t>Рагу из овощей с птицей</t>
  </si>
  <si>
    <t>Биточки с соусом</t>
  </si>
  <si>
    <t>Суп с макаронными изделиями и птицей</t>
  </si>
  <si>
    <t>Каша гркчневая рассыпчатая</t>
  </si>
  <si>
    <t>День седьмой (понедельник 2)</t>
  </si>
  <si>
    <t>Бефстроганов из отварной говядины</t>
  </si>
  <si>
    <t>Каша молочная "Геркулес" с маслом</t>
  </si>
  <si>
    <t>День восьмой (вторник 2)</t>
  </si>
  <si>
    <t>Суп картофельный с макаронными изделиями и птицей</t>
  </si>
  <si>
    <t>вафли</t>
  </si>
  <si>
    <t>День девятый (среда 2)</t>
  </si>
  <si>
    <t>День десятый (четверг 2)</t>
  </si>
  <si>
    <t>Каша"Дружба"</t>
  </si>
  <si>
    <t>Чай с сахаром и лимоном</t>
  </si>
  <si>
    <t xml:space="preserve">Вафли </t>
  </si>
  <si>
    <t>Рыба,запеченная в сметанном соусе</t>
  </si>
  <si>
    <t>День одиннадцатый (пятница 2)</t>
  </si>
  <si>
    <t>День двеннадцатый  (суббота 2)</t>
  </si>
  <si>
    <t xml:space="preserve">Суп картофельный с рисовой крупой с говядиной </t>
  </si>
  <si>
    <t xml:space="preserve"> 290 /331</t>
  </si>
  <si>
    <t>Цыпленок, трушенный в соусе</t>
  </si>
  <si>
    <t>180</t>
  </si>
  <si>
    <t>ОБЕД 2 ВАРИАНТ</t>
  </si>
  <si>
    <t>Рис отварнной</t>
  </si>
  <si>
    <t>Капуста тушеная</t>
  </si>
  <si>
    <t>Котлета из трески с маслом</t>
  </si>
  <si>
    <t>Каша гречневая рассыпчатая</t>
  </si>
  <si>
    <t>Гороховое  пюре</t>
  </si>
  <si>
    <t>101 /105</t>
  </si>
  <si>
    <t>295 /330</t>
  </si>
  <si>
    <t xml:space="preserve">269 / 331 </t>
  </si>
  <si>
    <t>268 / 331</t>
  </si>
  <si>
    <t>Суббота 1</t>
  </si>
  <si>
    <t>Средн. за 12 дней:</t>
  </si>
  <si>
    <t>Суббота 2</t>
  </si>
  <si>
    <t>2024г.</t>
  </si>
  <si>
    <t xml:space="preserve">       2024 г.</t>
  </si>
  <si>
    <t>сентября</t>
  </si>
  <si>
    <t>Творог мягкий в промышленной упаковке</t>
  </si>
  <si>
    <t>Суп с рисом и рыбными консервами</t>
  </si>
  <si>
    <t>Щи из свежей капусты с говядиной и сметаной</t>
  </si>
  <si>
    <t>Котлета из птицы с маслом</t>
  </si>
  <si>
    <t>Борщ с птицей и сметаной</t>
  </si>
  <si>
    <t>Суп с горохом с птицей и гренками</t>
  </si>
  <si>
    <t>Рассольник ленинградский с птицей</t>
  </si>
  <si>
    <t>Бутерброд с джемом</t>
  </si>
  <si>
    <t xml:space="preserve"> </t>
  </si>
  <si>
    <t>Омлет натуральный с маслом и зеленым горошком</t>
  </si>
  <si>
    <t>290/331</t>
  </si>
  <si>
    <t>Бедро птицы тушенное с  с соусом сметанным</t>
  </si>
  <si>
    <t>930</t>
  </si>
  <si>
    <t>Борщ с говядиной и сметаной</t>
  </si>
</sst>
</file>

<file path=xl/styles.xml><?xml version="1.0" encoding="utf-8"?>
<styleSheet xmlns="http://schemas.openxmlformats.org/spreadsheetml/2006/main">
  <numFmts count="1">
    <numFmt numFmtId="164" formatCode="#&quot; &quot;???/???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09">
    <xf numFmtId="0" fontId="0" fillId="0" borderId="0" xfId="0"/>
    <xf numFmtId="0" fontId="0" fillId="0" borderId="0" xfId="0" applyBorder="1"/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/>
    <xf numFmtId="2" fontId="3" fillId="0" borderId="2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3" fillId="0" borderId="25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/>
    <xf numFmtId="0" fontId="1" fillId="0" borderId="0" xfId="0" applyFont="1" applyAlignment="1"/>
    <xf numFmtId="2" fontId="8" fillId="0" borderId="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vertical="center" wrapText="1"/>
    </xf>
    <xf numFmtId="0" fontId="0" fillId="0" borderId="0" xfId="0"/>
    <xf numFmtId="0" fontId="8" fillId="0" borderId="44" xfId="0" applyNumberFormat="1" applyFont="1" applyBorder="1" applyAlignment="1">
      <alignment horizontal="center" vertical="center" wrapText="1"/>
    </xf>
    <xf numFmtId="2" fontId="8" fillId="0" borderId="4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0" fillId="0" borderId="0" xfId="0"/>
    <xf numFmtId="0" fontId="8" fillId="0" borderId="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1" fontId="8" fillId="0" borderId="29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 wrapText="1"/>
    </xf>
    <xf numFmtId="0" fontId="7" fillId="0" borderId="44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vertical="center" wrapText="1"/>
    </xf>
    <xf numFmtId="0" fontId="9" fillId="0" borderId="44" xfId="0" applyNumberFormat="1" applyFont="1" applyBorder="1" applyAlignment="1">
      <alignment vertical="center" wrapText="1"/>
    </xf>
    <xf numFmtId="0" fontId="13" fillId="0" borderId="0" xfId="0" applyFont="1"/>
    <xf numFmtId="0" fontId="9" fillId="0" borderId="44" xfId="0" applyNumberFormat="1" applyFont="1" applyBorder="1" applyAlignment="1">
      <alignment horizontal="left" vertical="center" wrapText="1"/>
    </xf>
    <xf numFmtId="0" fontId="7" fillId="0" borderId="44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horizontal="left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44" xfId="0" applyNumberFormat="1" applyFont="1" applyBorder="1" applyAlignment="1">
      <alignment horizontal="center" vertical="center" wrapText="1"/>
    </xf>
    <xf numFmtId="0" fontId="10" fillId="0" borderId="40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vertical="top" wrapText="1"/>
    </xf>
    <xf numFmtId="0" fontId="12" fillId="0" borderId="44" xfId="0" applyFont="1" applyBorder="1"/>
    <xf numFmtId="0" fontId="10" fillId="0" borderId="33" xfId="0" applyNumberFormat="1" applyFont="1" applyBorder="1"/>
    <xf numFmtId="0" fontId="12" fillId="0" borderId="46" xfId="0" applyFont="1" applyBorder="1"/>
    <xf numFmtId="0" fontId="15" fillId="0" borderId="45" xfId="0" applyFont="1" applyBorder="1"/>
    <xf numFmtId="0" fontId="15" fillId="0" borderId="44" xfId="0" applyFont="1" applyBorder="1"/>
    <xf numFmtId="0" fontId="15" fillId="0" borderId="46" xfId="0" applyFont="1" applyBorder="1"/>
    <xf numFmtId="0" fontId="15" fillId="0" borderId="8" xfId="0" applyFont="1" applyBorder="1"/>
    <xf numFmtId="0" fontId="15" fillId="0" borderId="45" xfId="0" applyFont="1" applyBorder="1" applyAlignment="1">
      <alignment horizontal="center"/>
    </xf>
    <xf numFmtId="0" fontId="15" fillId="0" borderId="9" xfId="0" applyFont="1" applyBorder="1"/>
    <xf numFmtId="0" fontId="15" fillId="0" borderId="52" xfId="0" applyFont="1" applyBorder="1"/>
    <xf numFmtId="0" fontId="15" fillId="0" borderId="45" xfId="0" applyNumberFormat="1" applyFont="1" applyBorder="1" applyAlignment="1">
      <alignment horizontal="center"/>
    </xf>
    <xf numFmtId="0" fontId="15" fillId="0" borderId="11" xfId="0" applyFont="1" applyBorder="1"/>
    <xf numFmtId="0" fontId="15" fillId="0" borderId="0" xfId="0" applyFont="1"/>
    <xf numFmtId="0" fontId="9" fillId="0" borderId="40" xfId="0" applyNumberFormat="1" applyFont="1" applyBorder="1" applyAlignment="1">
      <alignment horizontal="left" vertical="center" wrapText="1"/>
    </xf>
    <xf numFmtId="0" fontId="7" fillId="0" borderId="40" xfId="0" applyNumberFormat="1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0" fontId="9" fillId="0" borderId="8" xfId="0" applyNumberFormat="1" applyFont="1" applyBorder="1" applyAlignment="1">
      <alignment vertical="center" wrapText="1"/>
    </xf>
    <xf numFmtId="0" fontId="8" fillId="0" borderId="50" xfId="0" applyNumberFormat="1" applyFont="1" applyBorder="1" applyAlignment="1"/>
    <xf numFmtId="0" fontId="9" fillId="0" borderId="45" xfId="0" applyNumberFormat="1" applyFont="1" applyBorder="1" applyAlignment="1">
      <alignment vertical="center" wrapText="1"/>
    </xf>
    <xf numFmtId="0" fontId="9" fillId="0" borderId="36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41" xfId="0" applyNumberFormat="1" applyFont="1" applyBorder="1" applyAlignment="1">
      <alignment vertical="center" wrapText="1"/>
    </xf>
    <xf numFmtId="0" fontId="9" fillId="0" borderId="29" xfId="0" applyNumberFormat="1" applyFont="1" applyBorder="1" applyAlignment="1">
      <alignment vertical="center" wrapText="1"/>
    </xf>
    <xf numFmtId="0" fontId="8" fillId="0" borderId="37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1" fontId="8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 wrapText="1"/>
    </xf>
    <xf numFmtId="0" fontId="8" fillId="0" borderId="28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1" fontId="8" fillId="0" borderId="3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1" fontId="8" fillId="0" borderId="31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/>
    </xf>
    <xf numFmtId="0" fontId="8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 wrapText="1"/>
    </xf>
    <xf numFmtId="0" fontId="9" fillId="0" borderId="23" xfId="0" applyNumberFormat="1" applyFont="1" applyBorder="1" applyAlignment="1">
      <alignment horizontal="center" vertical="center" wrapText="1"/>
    </xf>
    <xf numFmtId="0" fontId="9" fillId="0" borderId="54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8" fillId="0" borderId="38" xfId="0" applyNumberFormat="1" applyFont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left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0" fontId="8" fillId="0" borderId="43" xfId="0" applyNumberFormat="1" applyFont="1" applyBorder="1" applyAlignment="1">
      <alignment horizontal="center" vertical="center" wrapText="1"/>
    </xf>
    <xf numFmtId="0" fontId="8" fillId="0" borderId="30" xfId="0" applyNumberFormat="1" applyFont="1" applyBorder="1" applyAlignment="1">
      <alignment horizontal="center" vertical="center" wrapText="1"/>
    </xf>
    <xf numFmtId="0" fontId="8" fillId="0" borderId="37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2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vertical="center" wrapText="1"/>
    </xf>
    <xf numFmtId="0" fontId="8" fillId="0" borderId="31" xfId="0" applyNumberFormat="1" applyFont="1" applyBorder="1" applyAlignment="1"/>
    <xf numFmtId="1" fontId="8" fillId="0" borderId="20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 wrapText="1"/>
    </xf>
    <xf numFmtId="2" fontId="8" fillId="0" borderId="37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2" fontId="9" fillId="0" borderId="39" xfId="0" applyNumberFormat="1" applyFont="1" applyBorder="1" applyAlignment="1">
      <alignment horizontal="left" vertical="center" wrapText="1"/>
    </xf>
    <xf numFmtId="0" fontId="9" fillId="0" borderId="41" xfId="0" applyNumberFormat="1" applyFont="1" applyBorder="1" applyAlignment="1">
      <alignment horizontal="left" vertical="center" wrapText="1"/>
    </xf>
    <xf numFmtId="0" fontId="9" fillId="0" borderId="42" xfId="0" applyNumberFormat="1" applyFont="1" applyBorder="1" applyAlignment="1">
      <alignment horizontal="left" vertical="center" wrapText="1"/>
    </xf>
    <xf numFmtId="0" fontId="9" fillId="0" borderId="21" xfId="0" applyNumberFormat="1" applyFont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0" fontId="15" fillId="0" borderId="38" xfId="0" applyFont="1" applyBorder="1"/>
    <xf numFmtId="0" fontId="9" fillId="0" borderId="0" xfId="0" applyNumberFormat="1" applyFont="1" applyBorder="1" applyAlignment="1">
      <alignment horizontal="left" vertical="center" wrapText="1"/>
    </xf>
    <xf numFmtId="0" fontId="8" fillId="0" borderId="43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15" fillId="0" borderId="43" xfId="0" applyFont="1" applyBorder="1"/>
    <xf numFmtId="2" fontId="9" fillId="0" borderId="2" xfId="0" applyNumberFormat="1" applyFont="1" applyBorder="1" applyAlignment="1">
      <alignment horizontal="left" vertical="center" wrapText="1"/>
    </xf>
    <xf numFmtId="2" fontId="9" fillId="0" borderId="44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left" vertical="center" wrapText="1"/>
    </xf>
    <xf numFmtId="0" fontId="9" fillId="0" borderId="53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2" fontId="8" fillId="0" borderId="34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/>
    <xf numFmtId="0" fontId="9" fillId="0" borderId="29" xfId="0" applyNumberFormat="1" applyFont="1" applyBorder="1" applyAlignment="1"/>
    <xf numFmtId="2" fontId="9" fillId="2" borderId="21" xfId="0" applyNumberFormat="1" applyFont="1" applyFill="1" applyBorder="1" applyAlignment="1">
      <alignment horizontal="center" vertical="center"/>
    </xf>
    <xf numFmtId="0" fontId="9" fillId="0" borderId="31" xfId="0" applyNumberFormat="1" applyFont="1" applyBorder="1"/>
    <xf numFmtId="0" fontId="9" fillId="0" borderId="47" xfId="0" applyNumberFormat="1" applyFont="1" applyBorder="1" applyAlignment="1">
      <alignment horizontal="left" vertical="center" wrapText="1"/>
    </xf>
    <xf numFmtId="0" fontId="8" fillId="0" borderId="36" xfId="0" applyNumberFormat="1" applyFont="1" applyBorder="1" applyAlignment="1">
      <alignment horizontal="left"/>
    </xf>
    <xf numFmtId="0" fontId="9" fillId="0" borderId="29" xfId="0" applyNumberFormat="1" applyFont="1" applyBorder="1" applyAlignment="1">
      <alignment horizontal="left"/>
    </xf>
    <xf numFmtId="0" fontId="8" fillId="0" borderId="31" xfId="0" applyNumberFormat="1" applyFont="1" applyBorder="1"/>
    <xf numFmtId="1" fontId="8" fillId="0" borderId="17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/>
    <xf numFmtId="0" fontId="8" fillId="0" borderId="23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2" fontId="9" fillId="2" borderId="21" xfId="0" applyNumberFormat="1" applyFont="1" applyFill="1" applyBorder="1" applyAlignment="1">
      <alignment horizontal="center" vertical="center" wrapText="1"/>
    </xf>
    <xf numFmtId="0" fontId="8" fillId="0" borderId="36" xfId="0" applyNumberFormat="1" applyFont="1" applyBorder="1"/>
    <xf numFmtId="2" fontId="8" fillId="0" borderId="1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left" vertical="center" wrapText="1"/>
    </xf>
    <xf numFmtId="1" fontId="9" fillId="0" borderId="23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vertical="center" wrapText="1"/>
    </xf>
    <xf numFmtId="0" fontId="9" fillId="0" borderId="0" xfId="0" applyNumberFormat="1" applyFont="1" applyAlignment="1">
      <alignment horizontal="center" vertical="center" wrapText="1"/>
    </xf>
    <xf numFmtId="0" fontId="8" fillId="0" borderId="0" xfId="0" applyNumberFormat="1" applyFont="1"/>
    <xf numFmtId="0" fontId="6" fillId="0" borderId="0" xfId="0" applyNumberFormat="1" applyFont="1"/>
    <xf numFmtId="0" fontId="9" fillId="0" borderId="11" xfId="0" applyNumberFormat="1" applyFont="1" applyBorder="1" applyAlignment="1">
      <alignment vertical="center" wrapText="1"/>
    </xf>
    <xf numFmtId="0" fontId="9" fillId="0" borderId="12" xfId="0" applyNumberFormat="1" applyFont="1" applyBorder="1" applyAlignment="1">
      <alignment vertical="center" wrapText="1"/>
    </xf>
    <xf numFmtId="0" fontId="8" fillId="0" borderId="3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0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vertical="center" wrapText="1"/>
    </xf>
    <xf numFmtId="2" fontId="9" fillId="0" borderId="44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 wrapText="1"/>
    </xf>
    <xf numFmtId="0" fontId="6" fillId="0" borderId="9" xfId="0" applyNumberFormat="1" applyFont="1" applyBorder="1"/>
    <xf numFmtId="0" fontId="8" fillId="0" borderId="15" xfId="0" applyNumberFormat="1" applyFont="1" applyBorder="1"/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36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" xfId="0" applyNumberFormat="1" applyFont="1" applyBorder="1"/>
    <xf numFmtId="0" fontId="7" fillId="0" borderId="40" xfId="0" applyNumberFormat="1" applyFont="1" applyBorder="1" applyAlignment="1">
      <alignment vertical="center" wrapText="1"/>
    </xf>
    <xf numFmtId="2" fontId="7" fillId="0" borderId="44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vertical="center" wrapText="1"/>
    </xf>
    <xf numFmtId="0" fontId="7" fillId="0" borderId="8" xfId="0" applyNumberFormat="1" applyFont="1" applyBorder="1" applyAlignment="1">
      <alignment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0" borderId="8" xfId="0" applyNumberFormat="1" applyFont="1" applyBorder="1"/>
    <xf numFmtId="0" fontId="16" fillId="0" borderId="11" xfId="0" applyNumberFormat="1" applyFont="1" applyBorder="1"/>
    <xf numFmtId="0" fontId="8" fillId="0" borderId="47" xfId="0" applyNumberFormat="1" applyFont="1" applyBorder="1" applyAlignment="1">
      <alignment vertical="center" wrapText="1"/>
    </xf>
    <xf numFmtId="1" fontId="9" fillId="0" borderId="45" xfId="0" applyNumberFormat="1" applyFont="1" applyBorder="1" applyAlignment="1">
      <alignment vertical="center"/>
    </xf>
    <xf numFmtId="1" fontId="9" fillId="0" borderId="44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0" fillId="0" borderId="0" xfId="0" applyFont="1"/>
    <xf numFmtId="0" fontId="11" fillId="0" borderId="0" xfId="1" applyNumberFormat="1" applyFont="1" applyBorder="1" applyAlignment="1">
      <alignment horizontal="left" vertical="top" wrapText="1" indent="1"/>
    </xf>
    <xf numFmtId="0" fontId="11" fillId="0" borderId="0" xfId="1" applyNumberFormat="1" applyFont="1" applyBorder="1" applyAlignment="1">
      <alignment horizontal="right" vertical="top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0" fillId="0" borderId="0" xfId="0" applyNumberFormat="1" applyFont="1"/>
    <xf numFmtId="1" fontId="0" fillId="0" borderId="0" xfId="0" applyNumberFormat="1"/>
    <xf numFmtId="49" fontId="9" fillId="3" borderId="21" xfId="0" applyNumberFormat="1" applyFont="1" applyFill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48" xfId="0" applyNumberFormat="1" applyFont="1" applyBorder="1" applyAlignment="1">
      <alignment horizont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top" wrapText="1"/>
    </xf>
    <xf numFmtId="0" fontId="14" fillId="0" borderId="33" xfId="0" applyNumberFormat="1" applyFont="1" applyBorder="1" applyAlignment="1">
      <alignment horizontal="center"/>
    </xf>
    <xf numFmtId="0" fontId="14" fillId="0" borderId="3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9" fillId="0" borderId="15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 wrapText="1"/>
    </xf>
    <xf numFmtId="0" fontId="14" fillId="0" borderId="33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0" fillId="0" borderId="26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9" fillId="0" borderId="4" xfId="0" applyNumberFormat="1" applyFont="1" applyBorder="1" applyAlignment="1">
      <alignment horizontal="center" vertical="top" wrapText="1"/>
    </xf>
    <xf numFmtId="0" fontId="9" fillId="0" borderId="5" xfId="0" applyNumberFormat="1" applyFont="1" applyBorder="1" applyAlignment="1">
      <alignment horizontal="center" vertical="top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48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32"/>
  <sheetViews>
    <sheetView tabSelected="1" topLeftCell="A385" zoomScale="112" zoomScaleNormal="112" workbookViewId="0">
      <selection activeCell="Q400" sqref="Q400"/>
    </sheetView>
  </sheetViews>
  <sheetFormatPr defaultRowHeight="15"/>
  <cols>
    <col min="1" max="1" width="8.7109375" customWidth="1"/>
    <col min="2" max="2" width="13.85546875" customWidth="1"/>
    <col min="3" max="3" width="7.140625" customWidth="1"/>
    <col min="4" max="4" width="5.85546875" customWidth="1"/>
    <col min="5" max="5" width="5.42578125" customWidth="1"/>
    <col min="6" max="6" width="5.7109375" customWidth="1"/>
    <col min="7" max="7" width="6.7109375" customWidth="1"/>
    <col min="8" max="8" width="5.7109375" customWidth="1"/>
    <col min="9" max="9" width="5.42578125" customWidth="1"/>
    <col min="10" max="10" width="5.28515625" customWidth="1"/>
    <col min="11" max="11" width="6.28515625" customWidth="1"/>
    <col min="12" max="12" width="6.140625" customWidth="1"/>
  </cols>
  <sheetData>
    <row r="1" spans="1:12">
      <c r="A1" s="6" t="s">
        <v>19</v>
      </c>
      <c r="B1" s="6"/>
      <c r="C1" s="6"/>
      <c r="D1" s="4"/>
      <c r="E1" s="4"/>
      <c r="F1" s="4"/>
      <c r="G1" s="7" t="s">
        <v>20</v>
      </c>
      <c r="H1" s="4"/>
      <c r="I1" s="4"/>
      <c r="J1" s="4"/>
      <c r="K1" s="4"/>
      <c r="L1" s="4"/>
    </row>
    <row r="2" spans="1:12" ht="15" customHeight="1">
      <c r="A2" s="273" t="s">
        <v>98</v>
      </c>
      <c r="B2" s="273"/>
      <c r="C2" s="273"/>
      <c r="D2" s="273"/>
      <c r="E2" s="8"/>
      <c r="F2" s="4"/>
      <c r="G2" s="4" t="s">
        <v>97</v>
      </c>
      <c r="H2" s="4"/>
      <c r="I2" s="4"/>
      <c r="J2" s="4"/>
      <c r="K2" s="4"/>
      <c r="L2" s="4"/>
    </row>
    <row r="3" spans="1:12">
      <c r="A3" s="273"/>
      <c r="B3" s="273"/>
      <c r="C3" s="273"/>
      <c r="D3" s="273"/>
      <c r="E3" s="8"/>
      <c r="F3" s="4"/>
      <c r="G3" s="4"/>
      <c r="H3" s="4"/>
      <c r="I3" s="4"/>
      <c r="J3" s="4"/>
      <c r="K3" s="4"/>
      <c r="L3" s="4"/>
    </row>
    <row r="4" spans="1:12">
      <c r="A4" s="284" t="s">
        <v>21</v>
      </c>
      <c r="B4" s="284"/>
      <c r="C4" s="284"/>
      <c r="D4" s="284"/>
      <c r="E4" s="4"/>
      <c r="F4" s="4"/>
      <c r="G4" s="259" t="s">
        <v>82</v>
      </c>
      <c r="H4" s="259"/>
      <c r="I4" s="259"/>
      <c r="J4" s="28" t="s">
        <v>96</v>
      </c>
      <c r="K4" s="28"/>
      <c r="L4" s="28"/>
    </row>
    <row r="5" spans="1:12">
      <c r="A5" s="4">
        <v>2</v>
      </c>
      <c r="B5" s="4" t="s">
        <v>175</v>
      </c>
      <c r="C5" s="4"/>
      <c r="D5" s="4" t="s">
        <v>173</v>
      </c>
      <c r="E5" s="4"/>
      <c r="F5" s="4"/>
      <c r="G5" s="4">
        <v>2</v>
      </c>
      <c r="H5" s="259" t="s">
        <v>175</v>
      </c>
      <c r="I5" s="259"/>
      <c r="J5" s="259"/>
      <c r="K5" s="259" t="s">
        <v>174</v>
      </c>
      <c r="L5" s="259"/>
    </row>
    <row r="6" spans="1:12" ht="6.75" customHeight="1">
      <c r="B6" s="9"/>
      <c r="C6" s="9"/>
      <c r="D6" s="9"/>
    </row>
    <row r="7" spans="1:12" ht="47.25" customHeight="1">
      <c r="A7" s="293" t="s">
        <v>111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</row>
    <row r="8" spans="1:12" ht="10.5" customHeight="1" thickBot="1">
      <c r="B8" s="10"/>
      <c r="C8" s="11"/>
      <c r="D8" s="11"/>
      <c r="E8" s="11"/>
      <c r="F8" s="11"/>
      <c r="G8" s="11"/>
      <c r="H8" s="10"/>
      <c r="I8" s="10"/>
      <c r="J8" s="10"/>
      <c r="K8" s="10"/>
      <c r="L8" s="10"/>
    </row>
    <row r="9" spans="1:12" ht="56.25">
      <c r="A9" s="58" t="s">
        <v>25</v>
      </c>
      <c r="B9" s="59" t="s">
        <v>22</v>
      </c>
      <c r="C9" s="288" t="s">
        <v>71</v>
      </c>
      <c r="D9" s="291" t="s">
        <v>23</v>
      </c>
      <c r="E9" s="291"/>
      <c r="F9" s="291"/>
      <c r="G9" s="60" t="s">
        <v>24</v>
      </c>
      <c r="H9" s="288" t="s">
        <v>71</v>
      </c>
      <c r="I9" s="291" t="s">
        <v>23</v>
      </c>
      <c r="J9" s="291"/>
      <c r="K9" s="291"/>
      <c r="L9" s="60" t="s">
        <v>24</v>
      </c>
    </row>
    <row r="10" spans="1:12">
      <c r="A10" s="61"/>
      <c r="B10" s="62" t="s">
        <v>26</v>
      </c>
      <c r="C10" s="289"/>
      <c r="D10" s="292"/>
      <c r="E10" s="292"/>
      <c r="F10" s="292"/>
      <c r="G10" s="63" t="s">
        <v>27</v>
      </c>
      <c r="H10" s="289"/>
      <c r="I10" s="292"/>
      <c r="J10" s="292"/>
      <c r="K10" s="292"/>
      <c r="L10" s="63" t="s">
        <v>27</v>
      </c>
    </row>
    <row r="11" spans="1:12" ht="15.75" thickBot="1">
      <c r="A11" s="61"/>
      <c r="B11" s="64"/>
      <c r="C11" s="290"/>
      <c r="D11" s="65" t="s">
        <v>28</v>
      </c>
      <c r="E11" s="65" t="s">
        <v>29</v>
      </c>
      <c r="F11" s="65" t="s">
        <v>30</v>
      </c>
      <c r="G11" s="66"/>
      <c r="H11" s="290"/>
      <c r="I11" s="65" t="s">
        <v>28</v>
      </c>
      <c r="J11" s="65" t="s">
        <v>29</v>
      </c>
      <c r="K11" s="65" t="s">
        <v>30</v>
      </c>
      <c r="L11" s="66"/>
    </row>
    <row r="12" spans="1:12" ht="15.75" thickBot="1">
      <c r="A12" s="67"/>
      <c r="B12" s="68"/>
      <c r="C12" s="270" t="s">
        <v>35</v>
      </c>
      <c r="D12" s="270"/>
      <c r="E12" s="270"/>
      <c r="F12" s="270"/>
      <c r="G12" s="270"/>
      <c r="H12" s="271" t="s">
        <v>31</v>
      </c>
      <c r="I12" s="272"/>
      <c r="J12" s="272"/>
      <c r="K12" s="272"/>
      <c r="L12" s="272"/>
    </row>
    <row r="13" spans="1:12" ht="15.75" thickBot="1">
      <c r="A13" s="67"/>
      <c r="B13" s="278"/>
      <c r="C13" s="279"/>
      <c r="D13" s="279"/>
      <c r="E13" s="279"/>
      <c r="F13" s="279"/>
      <c r="G13" s="279"/>
      <c r="H13" s="279"/>
      <c r="I13" s="279"/>
      <c r="J13" s="279"/>
      <c r="K13" s="279"/>
      <c r="L13" s="279"/>
    </row>
    <row r="14" spans="1:12" ht="15.75" thickBot="1">
      <c r="A14" s="69"/>
      <c r="B14" s="276" t="s">
        <v>15</v>
      </c>
      <c r="C14" s="277"/>
      <c r="D14" s="277"/>
      <c r="E14" s="277"/>
      <c r="F14" s="277"/>
      <c r="G14" s="277"/>
      <c r="H14" s="277"/>
      <c r="I14" s="277"/>
      <c r="J14" s="277"/>
      <c r="K14" s="277"/>
      <c r="L14" s="277"/>
    </row>
    <row r="15" spans="1:12" ht="21" customHeight="1">
      <c r="A15" s="25">
        <v>171</v>
      </c>
      <c r="B15" s="45" t="s">
        <v>99</v>
      </c>
      <c r="C15" s="92">
        <v>150</v>
      </c>
      <c r="D15" s="93">
        <v>8.6</v>
      </c>
      <c r="E15" s="93">
        <v>6.09</v>
      </c>
      <c r="F15" s="93">
        <v>38.64</v>
      </c>
      <c r="G15" s="93">
        <v>243.75</v>
      </c>
      <c r="H15" s="94" t="s">
        <v>159</v>
      </c>
      <c r="I15" s="95">
        <v>10.32</v>
      </c>
      <c r="J15" s="95">
        <v>7.31</v>
      </c>
      <c r="K15" s="95">
        <v>46.37</v>
      </c>
      <c r="L15" s="95">
        <v>292.5</v>
      </c>
    </row>
    <row r="16" spans="1:12" ht="21" customHeight="1">
      <c r="A16" s="41">
        <v>260</v>
      </c>
      <c r="B16" s="46" t="s">
        <v>100</v>
      </c>
      <c r="C16" s="96">
        <v>80</v>
      </c>
      <c r="D16" s="97">
        <v>14</v>
      </c>
      <c r="E16" s="97">
        <v>16.14</v>
      </c>
      <c r="F16" s="97">
        <v>13.45</v>
      </c>
      <c r="G16" s="97">
        <v>258.54000000000002</v>
      </c>
      <c r="H16" s="98">
        <v>100</v>
      </c>
      <c r="I16" s="97">
        <v>17.5</v>
      </c>
      <c r="J16" s="97">
        <v>20.18</v>
      </c>
      <c r="K16" s="97">
        <v>16.809999999999999</v>
      </c>
      <c r="L16" s="97">
        <v>232.18</v>
      </c>
    </row>
    <row r="17" spans="1:17" s="31" customFormat="1" ht="21" customHeight="1">
      <c r="A17" s="41">
        <v>376</v>
      </c>
      <c r="B17" s="47" t="s">
        <v>1</v>
      </c>
      <c r="C17" s="99">
        <v>200</v>
      </c>
      <c r="D17" s="100">
        <v>0.1</v>
      </c>
      <c r="E17" s="100">
        <v>0.02</v>
      </c>
      <c r="F17" s="100">
        <v>15</v>
      </c>
      <c r="G17" s="100">
        <v>60</v>
      </c>
      <c r="H17" s="99">
        <v>200</v>
      </c>
      <c r="I17" s="100">
        <v>0.1</v>
      </c>
      <c r="J17" s="100">
        <v>0.02</v>
      </c>
      <c r="K17" s="100">
        <v>15</v>
      </c>
      <c r="L17" s="100">
        <v>60</v>
      </c>
    </row>
    <row r="18" spans="1:17" ht="21" customHeight="1">
      <c r="A18" s="39"/>
      <c r="B18" s="48" t="s">
        <v>101</v>
      </c>
      <c r="C18" s="101">
        <v>30</v>
      </c>
      <c r="D18" s="102">
        <v>3.2</v>
      </c>
      <c r="E18" s="102">
        <v>0.5</v>
      </c>
      <c r="F18" s="102">
        <v>16.8</v>
      </c>
      <c r="G18" s="102">
        <v>84.8</v>
      </c>
      <c r="H18" s="103">
        <v>60</v>
      </c>
      <c r="I18" s="102">
        <v>6.4</v>
      </c>
      <c r="J18" s="102">
        <v>1</v>
      </c>
      <c r="K18" s="102">
        <v>33.6</v>
      </c>
      <c r="L18" s="102">
        <v>169.6</v>
      </c>
    </row>
    <row r="19" spans="1:17" ht="33.75" customHeight="1">
      <c r="A19" s="39"/>
      <c r="B19" s="48" t="s">
        <v>176</v>
      </c>
      <c r="C19" s="101">
        <v>125</v>
      </c>
      <c r="D19" s="104">
        <v>9</v>
      </c>
      <c r="E19" s="104">
        <v>7.8</v>
      </c>
      <c r="F19" s="104">
        <v>15.6</v>
      </c>
      <c r="G19" s="104">
        <v>162</v>
      </c>
      <c r="H19" s="101"/>
      <c r="I19" s="104"/>
      <c r="J19" s="104"/>
      <c r="K19" s="104"/>
      <c r="L19" s="104"/>
    </row>
    <row r="20" spans="1:17">
      <c r="A20" s="41"/>
      <c r="B20" s="49" t="s">
        <v>103</v>
      </c>
      <c r="C20" s="98"/>
      <c r="D20" s="104"/>
      <c r="E20" s="104"/>
      <c r="F20" s="104"/>
      <c r="G20" s="104"/>
      <c r="H20" s="98">
        <v>50</v>
      </c>
      <c r="I20" s="104">
        <v>3.5</v>
      </c>
      <c r="J20" s="104">
        <v>9</v>
      </c>
      <c r="K20" s="104">
        <v>33.5</v>
      </c>
      <c r="L20" s="104">
        <v>230</v>
      </c>
    </row>
    <row r="21" spans="1:17">
      <c r="A21" s="41"/>
      <c r="B21" s="49"/>
      <c r="C21" s="105"/>
      <c r="D21" s="100"/>
      <c r="E21" s="100"/>
      <c r="F21" s="100"/>
      <c r="G21" s="100"/>
      <c r="H21" s="99"/>
      <c r="I21" s="100"/>
      <c r="J21" s="100"/>
      <c r="K21" s="100"/>
      <c r="L21" s="100"/>
    </row>
    <row r="22" spans="1:17" ht="15.75" thickBot="1">
      <c r="A22" s="29"/>
      <c r="B22" s="83"/>
      <c r="C22" s="106"/>
      <c r="D22" s="107"/>
      <c r="E22" s="107"/>
      <c r="F22" s="107"/>
      <c r="G22" s="107"/>
      <c r="H22" s="108"/>
      <c r="I22" s="107"/>
      <c r="J22" s="107"/>
      <c r="K22" s="107"/>
      <c r="L22" s="107"/>
      <c r="O22" s="50"/>
      <c r="Q22" s="35" t="s">
        <v>117</v>
      </c>
    </row>
    <row r="23" spans="1:17">
      <c r="A23" s="70"/>
      <c r="B23" s="86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spans="1:17">
      <c r="A24" s="71"/>
      <c r="B24" s="87" t="s">
        <v>32</v>
      </c>
      <c r="C24" s="110">
        <f>SUM(C15:C21)</f>
        <v>585</v>
      </c>
      <c r="D24" s="110">
        <f t="shared" ref="D24:G24" si="0">SUM(D15:D21)</f>
        <v>34.900000000000006</v>
      </c>
      <c r="E24" s="110">
        <f t="shared" si="0"/>
        <v>30.55</v>
      </c>
      <c r="F24" s="110">
        <f t="shared" si="0"/>
        <v>99.49</v>
      </c>
      <c r="G24" s="110">
        <f t="shared" si="0"/>
        <v>809.08999999999992</v>
      </c>
      <c r="H24" s="110">
        <f>H20+H19+H18+H17+H16+H15</f>
        <v>590</v>
      </c>
      <c r="I24" s="110">
        <f t="shared" ref="I24:L24" si="1">I20+I19+I18+I17+I16+I15</f>
        <v>37.82</v>
      </c>
      <c r="J24" s="110">
        <f t="shared" si="1"/>
        <v>37.51</v>
      </c>
      <c r="K24" s="110">
        <f t="shared" si="1"/>
        <v>145.28</v>
      </c>
      <c r="L24" s="110">
        <f t="shared" si="1"/>
        <v>984.28</v>
      </c>
    </row>
    <row r="25" spans="1:17" ht="15.75" thickBot="1">
      <c r="A25" s="71"/>
      <c r="B25" s="13"/>
      <c r="C25" s="111"/>
      <c r="D25" s="111"/>
      <c r="E25" s="111"/>
      <c r="F25" s="111"/>
      <c r="G25" s="111"/>
      <c r="H25" s="111"/>
      <c r="I25" s="111"/>
      <c r="J25" s="111"/>
      <c r="K25" s="111"/>
      <c r="L25" s="111"/>
    </row>
    <row r="26" spans="1:17" ht="15.75" thickBot="1">
      <c r="A26" s="72"/>
      <c r="B26" s="268" t="s">
        <v>2</v>
      </c>
      <c r="C26" s="269"/>
      <c r="D26" s="269"/>
      <c r="E26" s="269"/>
      <c r="F26" s="269"/>
      <c r="G26" s="269"/>
      <c r="H26" s="269"/>
      <c r="I26" s="269"/>
      <c r="J26" s="269"/>
      <c r="K26" s="269"/>
      <c r="L26" s="269"/>
    </row>
    <row r="27" spans="1:17" s="35" customFormat="1" ht="19.5">
      <c r="A27" s="41">
        <v>45</v>
      </c>
      <c r="B27" s="88" t="s">
        <v>135</v>
      </c>
      <c r="C27" s="112">
        <v>60</v>
      </c>
      <c r="D27" s="113">
        <v>0.74</v>
      </c>
      <c r="E27" s="113">
        <v>0.06</v>
      </c>
      <c r="F27" s="113">
        <v>6.89</v>
      </c>
      <c r="G27" s="113">
        <v>49.02</v>
      </c>
      <c r="H27" s="112">
        <v>100</v>
      </c>
      <c r="I27" s="113">
        <v>1.4</v>
      </c>
      <c r="J27" s="113">
        <v>4.5999999999999996</v>
      </c>
      <c r="K27" s="113">
        <v>10.3</v>
      </c>
      <c r="L27" s="113">
        <v>88</v>
      </c>
    </row>
    <row r="28" spans="1:17" s="31" customFormat="1" ht="19.5">
      <c r="A28" s="41">
        <v>101</v>
      </c>
      <c r="B28" s="51" t="s">
        <v>177</v>
      </c>
      <c r="C28" s="101">
        <v>280</v>
      </c>
      <c r="D28" s="102">
        <v>7.4</v>
      </c>
      <c r="E28" s="102">
        <v>3.4</v>
      </c>
      <c r="F28" s="102">
        <v>20.6</v>
      </c>
      <c r="G28" s="102">
        <v>143</v>
      </c>
      <c r="H28" s="101">
        <v>280</v>
      </c>
      <c r="I28" s="102">
        <v>7.4</v>
      </c>
      <c r="J28" s="102">
        <v>3.4</v>
      </c>
      <c r="K28" s="102">
        <v>20.6</v>
      </c>
      <c r="L28" s="102">
        <v>143</v>
      </c>
    </row>
    <row r="29" spans="1:17" s="31" customFormat="1">
      <c r="A29" s="41" t="s">
        <v>168</v>
      </c>
      <c r="B29" s="49" t="s">
        <v>139</v>
      </c>
      <c r="C29" s="40">
        <v>150</v>
      </c>
      <c r="D29" s="100">
        <v>14.75</v>
      </c>
      <c r="E29" s="100">
        <v>15.3</v>
      </c>
      <c r="F29" s="100">
        <v>22.15</v>
      </c>
      <c r="G29" s="100">
        <v>284.5</v>
      </c>
      <c r="H29" s="114">
        <v>150</v>
      </c>
      <c r="I29" s="115">
        <v>14.75</v>
      </c>
      <c r="J29" s="115">
        <v>15.3</v>
      </c>
      <c r="K29" s="115">
        <v>22.15</v>
      </c>
      <c r="L29" s="115">
        <v>284.5</v>
      </c>
    </row>
    <row r="30" spans="1:17" ht="19.5">
      <c r="A30" s="41">
        <v>309</v>
      </c>
      <c r="B30" s="52" t="s">
        <v>17</v>
      </c>
      <c r="C30" s="116">
        <v>150</v>
      </c>
      <c r="D30" s="117">
        <v>5.46</v>
      </c>
      <c r="E30" s="117">
        <v>5.49</v>
      </c>
      <c r="F30" s="117">
        <v>30.46</v>
      </c>
      <c r="G30" s="117">
        <v>195.71</v>
      </c>
      <c r="H30" s="118">
        <v>180</v>
      </c>
      <c r="I30" s="104">
        <v>6.55</v>
      </c>
      <c r="J30" s="104">
        <v>6.59</v>
      </c>
      <c r="K30" s="104">
        <v>36.549999999999997</v>
      </c>
      <c r="L30" s="104">
        <v>234.85</v>
      </c>
    </row>
    <row r="31" spans="1:17" ht="19.5">
      <c r="A31" s="41">
        <v>349</v>
      </c>
      <c r="B31" s="51" t="s">
        <v>104</v>
      </c>
      <c r="C31" s="105">
        <v>200</v>
      </c>
      <c r="D31" s="100">
        <v>0.08</v>
      </c>
      <c r="E31" s="100">
        <v>0</v>
      </c>
      <c r="F31" s="100">
        <v>21.82</v>
      </c>
      <c r="G31" s="100">
        <v>87.6</v>
      </c>
      <c r="H31" s="105">
        <v>200</v>
      </c>
      <c r="I31" s="100">
        <v>0.08</v>
      </c>
      <c r="J31" s="100">
        <v>0</v>
      </c>
      <c r="K31" s="100">
        <v>21.82</v>
      </c>
      <c r="L31" s="100">
        <v>87.6</v>
      </c>
    </row>
    <row r="32" spans="1:17" ht="15.75" thickBot="1">
      <c r="A32" s="38"/>
      <c r="B32" s="53" t="s">
        <v>92</v>
      </c>
      <c r="C32" s="119">
        <v>60</v>
      </c>
      <c r="D32" s="120">
        <v>4.08</v>
      </c>
      <c r="E32" s="120">
        <v>0.72</v>
      </c>
      <c r="F32" s="120">
        <v>29.52</v>
      </c>
      <c r="G32" s="120">
        <v>129</v>
      </c>
      <c r="H32" s="119">
        <v>60</v>
      </c>
      <c r="I32" s="120">
        <v>4.08</v>
      </c>
      <c r="J32" s="120">
        <v>0.72</v>
      </c>
      <c r="K32" s="120">
        <v>29.52</v>
      </c>
      <c r="L32" s="120">
        <v>129</v>
      </c>
    </row>
    <row r="33" spans="1:12" s="35" customFormat="1" ht="15.75" thickBot="1">
      <c r="A33" s="34"/>
      <c r="B33" s="87" t="s">
        <v>32</v>
      </c>
      <c r="C33" s="110">
        <f t="shared" ref="C33:L33" si="2">SUM(C27:C32)</f>
        <v>900</v>
      </c>
      <c r="D33" s="110">
        <f t="shared" si="2"/>
        <v>32.51</v>
      </c>
      <c r="E33" s="110">
        <f t="shared" si="2"/>
        <v>24.97</v>
      </c>
      <c r="F33" s="110">
        <f t="shared" si="2"/>
        <v>131.44</v>
      </c>
      <c r="G33" s="110">
        <f t="shared" si="2"/>
        <v>888.83</v>
      </c>
      <c r="H33" s="121">
        <f t="shared" si="2"/>
        <v>970</v>
      </c>
      <c r="I33" s="121">
        <f t="shared" si="2"/>
        <v>34.26</v>
      </c>
      <c r="J33" s="121">
        <f t="shared" si="2"/>
        <v>30.61</v>
      </c>
      <c r="K33" s="121">
        <f t="shared" si="2"/>
        <v>140.94</v>
      </c>
      <c r="L33" s="121">
        <f t="shared" si="2"/>
        <v>966.95</v>
      </c>
    </row>
    <row r="34" spans="1:12" s="35" customFormat="1" ht="15.75" thickBot="1">
      <c r="A34" s="72"/>
      <c r="B34" s="268" t="s">
        <v>160</v>
      </c>
      <c r="C34" s="269"/>
      <c r="D34" s="269"/>
      <c r="E34" s="269"/>
      <c r="F34" s="269"/>
      <c r="G34" s="269"/>
      <c r="H34" s="269"/>
      <c r="I34" s="269"/>
      <c r="J34" s="269"/>
      <c r="K34" s="269"/>
      <c r="L34" s="269"/>
    </row>
    <row r="35" spans="1:12" s="35" customFormat="1" ht="19.5">
      <c r="A35" s="41">
        <v>45</v>
      </c>
      <c r="B35" s="88" t="s">
        <v>135</v>
      </c>
      <c r="C35" s="112"/>
      <c r="D35" s="113"/>
      <c r="E35" s="113"/>
      <c r="F35" s="113"/>
      <c r="G35" s="113"/>
      <c r="H35" s="112">
        <v>100</v>
      </c>
      <c r="I35" s="113">
        <v>1.4</v>
      </c>
      <c r="J35" s="113">
        <v>4.5999999999999996</v>
      </c>
      <c r="K35" s="113">
        <v>10.3</v>
      </c>
      <c r="L35" s="113">
        <v>88</v>
      </c>
    </row>
    <row r="36" spans="1:12" s="35" customFormat="1" ht="19.5">
      <c r="A36" s="41">
        <v>101</v>
      </c>
      <c r="B36" s="51" t="s">
        <v>177</v>
      </c>
      <c r="C36" s="101"/>
      <c r="D36" s="102"/>
      <c r="E36" s="102"/>
      <c r="F36" s="102"/>
      <c r="G36" s="102"/>
      <c r="H36" s="101">
        <v>280</v>
      </c>
      <c r="I36" s="102">
        <v>7.4</v>
      </c>
      <c r="J36" s="102">
        <v>3.4</v>
      </c>
      <c r="K36" s="102">
        <v>20.6</v>
      </c>
      <c r="L36" s="102">
        <v>143</v>
      </c>
    </row>
    <row r="37" spans="1:12" s="35" customFormat="1">
      <c r="A37" s="41" t="s">
        <v>168</v>
      </c>
      <c r="B37" s="49" t="s">
        <v>139</v>
      </c>
      <c r="C37" s="40"/>
      <c r="D37" s="100"/>
      <c r="E37" s="100"/>
      <c r="F37" s="100"/>
      <c r="G37" s="100"/>
      <c r="H37" s="114">
        <v>150</v>
      </c>
      <c r="I37" s="115">
        <v>14.75</v>
      </c>
      <c r="J37" s="115">
        <v>15.3</v>
      </c>
      <c r="K37" s="115">
        <v>22.15</v>
      </c>
      <c r="L37" s="115">
        <v>284.5</v>
      </c>
    </row>
    <row r="38" spans="1:12" s="35" customFormat="1">
      <c r="A38" s="41">
        <v>304</v>
      </c>
      <c r="B38" s="81" t="s">
        <v>161</v>
      </c>
      <c r="C38" s="122"/>
      <c r="D38" s="102"/>
      <c r="E38" s="102"/>
      <c r="F38" s="102"/>
      <c r="G38" s="102"/>
      <c r="H38" s="101">
        <v>180</v>
      </c>
      <c r="I38" s="104">
        <v>4.5199999999999996</v>
      </c>
      <c r="J38" s="104">
        <v>7.33</v>
      </c>
      <c r="K38" s="104">
        <v>49.68</v>
      </c>
      <c r="L38" s="104">
        <v>282.77999999999997</v>
      </c>
    </row>
    <row r="39" spans="1:12" s="35" customFormat="1" ht="19.5">
      <c r="A39" s="41">
        <v>349</v>
      </c>
      <c r="B39" s="80" t="s">
        <v>104</v>
      </c>
      <c r="C39" s="122"/>
      <c r="D39" s="102"/>
      <c r="E39" s="102"/>
      <c r="F39" s="102"/>
      <c r="G39" s="102"/>
      <c r="H39" s="105">
        <v>200</v>
      </c>
      <c r="I39" s="100">
        <v>0.08</v>
      </c>
      <c r="J39" s="100">
        <v>0</v>
      </c>
      <c r="K39" s="100">
        <v>21.82</v>
      </c>
      <c r="L39" s="100">
        <v>87.6</v>
      </c>
    </row>
    <row r="40" spans="1:12" s="35" customFormat="1" ht="15.75" thickBot="1">
      <c r="A40" s="38"/>
      <c r="B40" s="82" t="s">
        <v>92</v>
      </c>
      <c r="C40" s="122"/>
      <c r="D40" s="102"/>
      <c r="E40" s="102"/>
      <c r="F40" s="102"/>
      <c r="G40" s="102"/>
      <c r="H40" s="119">
        <v>60</v>
      </c>
      <c r="I40" s="120">
        <v>4.08</v>
      </c>
      <c r="J40" s="120">
        <v>0.72</v>
      </c>
      <c r="K40" s="120">
        <v>29.52</v>
      </c>
      <c r="L40" s="120">
        <v>129</v>
      </c>
    </row>
    <row r="41" spans="1:12">
      <c r="A41" s="70"/>
      <c r="B41" s="87" t="s">
        <v>32</v>
      </c>
      <c r="C41" s="123"/>
      <c r="D41" s="123"/>
      <c r="E41" s="123"/>
      <c r="F41" s="123"/>
      <c r="G41" s="123"/>
      <c r="H41" s="121">
        <f>SUM(H35:H40)</f>
        <v>970</v>
      </c>
      <c r="I41" s="121">
        <f>SUM(I35:I40)</f>
        <v>32.229999999999997</v>
      </c>
      <c r="J41" s="121">
        <f>SUM(J35:J40)</f>
        <v>31.35</v>
      </c>
      <c r="K41" s="121">
        <f>SUM(K35:K40)</f>
        <v>154.07</v>
      </c>
      <c r="L41" s="121">
        <f>SUM(L35:L40)</f>
        <v>1014.88</v>
      </c>
    </row>
    <row r="42" spans="1:12">
      <c r="A42" s="71"/>
      <c r="B42" s="89"/>
      <c r="C42" s="110"/>
      <c r="D42" s="110"/>
      <c r="E42" s="110"/>
      <c r="F42" s="110"/>
      <c r="G42" s="110"/>
      <c r="H42" s="121"/>
      <c r="I42" s="121"/>
      <c r="J42" s="121"/>
      <c r="K42" s="121"/>
      <c r="L42" s="121"/>
    </row>
    <row r="43" spans="1:12" ht="15.75" thickBot="1">
      <c r="A43" s="71"/>
      <c r="B43" s="124"/>
      <c r="C43" s="125"/>
      <c r="D43" s="125"/>
      <c r="E43" s="125"/>
      <c r="F43" s="125"/>
      <c r="G43" s="126"/>
      <c r="H43" s="127"/>
      <c r="I43" s="127"/>
      <c r="J43" s="127"/>
      <c r="K43" s="127"/>
      <c r="L43" s="127"/>
    </row>
    <row r="44" spans="1:12" ht="15.75" thickBot="1">
      <c r="A44" s="72"/>
      <c r="B44" s="285" t="s">
        <v>4</v>
      </c>
      <c r="C44" s="286"/>
      <c r="D44" s="286"/>
      <c r="E44" s="286"/>
      <c r="F44" s="286"/>
      <c r="G44" s="286"/>
      <c r="H44" s="287"/>
      <c r="I44" s="287"/>
      <c r="J44" s="287"/>
      <c r="K44" s="287"/>
      <c r="L44" s="287"/>
    </row>
    <row r="45" spans="1:12" ht="21" customHeight="1">
      <c r="A45" s="36">
        <v>389</v>
      </c>
      <c r="B45" s="88" t="s">
        <v>10</v>
      </c>
      <c r="C45" s="128">
        <v>200</v>
      </c>
      <c r="D45" s="93">
        <v>1</v>
      </c>
      <c r="E45" s="93">
        <v>0</v>
      </c>
      <c r="F45" s="93">
        <v>24.4</v>
      </c>
      <c r="G45" s="93">
        <v>101.6</v>
      </c>
      <c r="H45" s="128"/>
      <c r="I45" s="93"/>
      <c r="J45" s="93"/>
      <c r="K45" s="93"/>
      <c r="L45" s="93"/>
    </row>
    <row r="46" spans="1:12" ht="15.75" thickBot="1">
      <c r="A46" s="38"/>
      <c r="B46" s="53" t="s">
        <v>105</v>
      </c>
      <c r="C46" s="129">
        <v>100</v>
      </c>
      <c r="D46" s="130">
        <v>5.6</v>
      </c>
      <c r="E46" s="130">
        <v>5</v>
      </c>
      <c r="F46" s="130">
        <v>76.3</v>
      </c>
      <c r="G46" s="130">
        <v>362</v>
      </c>
      <c r="H46" s="129"/>
      <c r="I46" s="130"/>
      <c r="J46" s="130"/>
      <c r="K46" s="130"/>
      <c r="L46" s="130"/>
    </row>
    <row r="47" spans="1:12">
      <c r="A47" s="70"/>
      <c r="B47" s="131"/>
      <c r="C47" s="132"/>
      <c r="D47" s="132"/>
      <c r="E47" s="132"/>
      <c r="F47" s="132"/>
      <c r="G47" s="132"/>
      <c r="H47" s="132"/>
      <c r="I47" s="132"/>
      <c r="J47" s="132"/>
      <c r="K47" s="132"/>
      <c r="L47" s="132"/>
    </row>
    <row r="48" spans="1:12">
      <c r="A48" s="71"/>
      <c r="B48" s="87" t="s">
        <v>32</v>
      </c>
      <c r="C48" s="133">
        <f>C45+C46</f>
        <v>300</v>
      </c>
      <c r="D48" s="127">
        <f>SUM(D45:D46)</f>
        <v>6.6</v>
      </c>
      <c r="E48" s="127">
        <f t="shared" ref="E48:G48" si="3">SUM(E45:E46)</f>
        <v>5</v>
      </c>
      <c r="F48" s="127">
        <f t="shared" si="3"/>
        <v>100.69999999999999</v>
      </c>
      <c r="G48" s="127">
        <f t="shared" si="3"/>
        <v>463.6</v>
      </c>
      <c r="H48" s="127"/>
      <c r="I48" s="127"/>
      <c r="J48" s="127"/>
      <c r="K48" s="127"/>
      <c r="L48" s="127"/>
    </row>
    <row r="49" spans="1:12" ht="15.75" thickBot="1">
      <c r="A49" s="71"/>
      <c r="B49" s="124"/>
      <c r="C49" s="125"/>
      <c r="D49" s="125"/>
      <c r="E49" s="125"/>
      <c r="F49" s="125"/>
      <c r="G49" s="125"/>
      <c r="H49" s="125"/>
      <c r="I49" s="125"/>
      <c r="J49" s="125"/>
      <c r="K49" s="125"/>
      <c r="L49" s="125"/>
    </row>
    <row r="50" spans="1:12" ht="15.75" thickBot="1">
      <c r="A50" s="71"/>
      <c r="B50" s="280" t="s">
        <v>41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</row>
    <row r="51" spans="1:12" ht="15.75" thickBot="1">
      <c r="A51" s="72"/>
      <c r="B51" s="268" t="s">
        <v>15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</row>
    <row r="52" spans="1:12" ht="19.5">
      <c r="A52" s="25"/>
      <c r="B52" s="45" t="s">
        <v>107</v>
      </c>
      <c r="C52" s="92" t="s">
        <v>119</v>
      </c>
      <c r="D52" s="93"/>
      <c r="E52" s="93"/>
      <c r="F52" s="93"/>
      <c r="G52" s="93"/>
      <c r="H52" s="92" t="s">
        <v>119</v>
      </c>
      <c r="I52" s="93"/>
      <c r="J52" s="93"/>
      <c r="K52" s="93"/>
      <c r="L52" s="93"/>
    </row>
    <row r="53" spans="1:12" s="31" customFormat="1">
      <c r="A53" s="41"/>
      <c r="B53" s="49" t="s">
        <v>91</v>
      </c>
      <c r="C53" s="40">
        <v>35</v>
      </c>
      <c r="D53" s="117">
        <v>2.6</v>
      </c>
      <c r="E53" s="117">
        <v>1.01</v>
      </c>
      <c r="F53" s="117">
        <v>17.8</v>
      </c>
      <c r="G53" s="117">
        <v>92.4</v>
      </c>
      <c r="H53" s="40">
        <v>35</v>
      </c>
      <c r="I53" s="117">
        <v>2.6</v>
      </c>
      <c r="J53" s="117">
        <v>1.01</v>
      </c>
      <c r="K53" s="117">
        <v>17.8</v>
      </c>
      <c r="L53" s="117">
        <v>92.4</v>
      </c>
    </row>
    <row r="54" spans="1:12">
      <c r="A54" s="41"/>
      <c r="B54" s="49" t="s">
        <v>8</v>
      </c>
      <c r="C54" s="40">
        <v>25</v>
      </c>
      <c r="D54" s="117">
        <v>6.02</v>
      </c>
      <c r="E54" s="117">
        <v>7.4</v>
      </c>
      <c r="F54" s="117">
        <v>7.0000000000000007E-2</v>
      </c>
      <c r="G54" s="117">
        <v>90.8</v>
      </c>
      <c r="H54" s="40">
        <v>25</v>
      </c>
      <c r="I54" s="117">
        <v>6.02</v>
      </c>
      <c r="J54" s="117">
        <v>7.4</v>
      </c>
      <c r="K54" s="117">
        <v>7.0000000000000007E-2</v>
      </c>
      <c r="L54" s="117">
        <v>90.8</v>
      </c>
    </row>
    <row r="55" spans="1:12" ht="24.75" customHeight="1">
      <c r="A55" s="41"/>
      <c r="B55" s="49" t="s">
        <v>0</v>
      </c>
      <c r="C55" s="40">
        <v>5</v>
      </c>
      <c r="D55" s="117">
        <v>0.05</v>
      </c>
      <c r="E55" s="117">
        <v>4.0999999999999996</v>
      </c>
      <c r="F55" s="117">
        <v>0.05</v>
      </c>
      <c r="G55" s="117">
        <v>37.5</v>
      </c>
      <c r="H55" s="40">
        <v>5</v>
      </c>
      <c r="I55" s="117">
        <v>0.05</v>
      </c>
      <c r="J55" s="117">
        <v>4.0999999999999996</v>
      </c>
      <c r="K55" s="117">
        <v>0.05</v>
      </c>
      <c r="L55" s="117">
        <v>37.5</v>
      </c>
    </row>
    <row r="56" spans="1:12" ht="30" customHeight="1">
      <c r="A56" s="41">
        <v>174</v>
      </c>
      <c r="B56" s="49" t="s">
        <v>118</v>
      </c>
      <c r="C56" s="40">
        <v>160</v>
      </c>
      <c r="D56" s="102">
        <v>6</v>
      </c>
      <c r="E56" s="102">
        <v>11.2</v>
      </c>
      <c r="F56" s="102">
        <v>45</v>
      </c>
      <c r="G56" s="102">
        <v>305</v>
      </c>
      <c r="H56" s="40">
        <v>160</v>
      </c>
      <c r="I56" s="102">
        <v>6</v>
      </c>
      <c r="J56" s="102">
        <v>11.2</v>
      </c>
      <c r="K56" s="102">
        <v>45</v>
      </c>
      <c r="L56" s="102">
        <v>305</v>
      </c>
    </row>
    <row r="57" spans="1:12" ht="29.25">
      <c r="A57" s="41"/>
      <c r="B57" s="49" t="s">
        <v>106</v>
      </c>
      <c r="C57" s="40">
        <v>200</v>
      </c>
      <c r="D57" s="117">
        <v>1</v>
      </c>
      <c r="E57" s="117">
        <v>0</v>
      </c>
      <c r="F57" s="117">
        <v>24.4</v>
      </c>
      <c r="G57" s="117">
        <v>102</v>
      </c>
      <c r="H57" s="40">
        <v>200</v>
      </c>
      <c r="I57" s="117">
        <v>1</v>
      </c>
      <c r="J57" s="117">
        <v>0</v>
      </c>
      <c r="K57" s="117">
        <v>24.4</v>
      </c>
      <c r="L57" s="117">
        <v>102</v>
      </c>
    </row>
    <row r="58" spans="1:12" ht="15.75" thickBot="1">
      <c r="A58" s="38">
        <v>376</v>
      </c>
      <c r="B58" s="49" t="s">
        <v>1</v>
      </c>
      <c r="C58" s="99">
        <v>200</v>
      </c>
      <c r="D58" s="100">
        <v>0.1</v>
      </c>
      <c r="E58" s="100">
        <v>0.02</v>
      </c>
      <c r="F58" s="100">
        <v>15</v>
      </c>
      <c r="G58" s="100">
        <v>60</v>
      </c>
      <c r="H58" s="99">
        <v>200</v>
      </c>
      <c r="I58" s="100">
        <v>0.1</v>
      </c>
      <c r="J58" s="100">
        <v>0.02</v>
      </c>
      <c r="K58" s="100">
        <v>15</v>
      </c>
      <c r="L58" s="100">
        <v>60</v>
      </c>
    </row>
    <row r="59" spans="1:12" ht="30" thickBot="1">
      <c r="A59" s="70"/>
      <c r="B59" s="49" t="s">
        <v>108</v>
      </c>
      <c r="C59" s="134">
        <v>100</v>
      </c>
      <c r="D59" s="107">
        <v>2.7</v>
      </c>
      <c r="E59" s="107">
        <v>0.1</v>
      </c>
      <c r="F59" s="107">
        <v>16</v>
      </c>
      <c r="G59" s="107">
        <v>75</v>
      </c>
      <c r="H59" s="134">
        <v>100</v>
      </c>
      <c r="I59" s="107">
        <v>2.7</v>
      </c>
      <c r="J59" s="107">
        <v>0.1</v>
      </c>
      <c r="K59" s="107">
        <v>16</v>
      </c>
      <c r="L59" s="107">
        <v>75</v>
      </c>
    </row>
    <row r="60" spans="1:12" ht="15.75" thickBot="1">
      <c r="A60" s="73"/>
      <c r="B60" s="86"/>
      <c r="C60" s="123"/>
      <c r="D60" s="123"/>
      <c r="E60" s="123"/>
      <c r="F60" s="123"/>
      <c r="G60" s="123"/>
      <c r="H60" s="135"/>
      <c r="I60" s="123"/>
      <c r="J60" s="123"/>
      <c r="K60" s="123"/>
      <c r="L60" s="123"/>
    </row>
    <row r="61" spans="1:12" ht="15.75" thickBot="1">
      <c r="A61" s="70"/>
      <c r="B61" s="136" t="s">
        <v>32</v>
      </c>
      <c r="C61" s="137">
        <f>SUM(C53:C59)</f>
        <v>725</v>
      </c>
      <c r="D61" s="137">
        <f t="shared" ref="D61:L61" si="4">SUM(D52:D59)</f>
        <v>18.47</v>
      </c>
      <c r="E61" s="137">
        <f t="shared" si="4"/>
        <v>23.830000000000002</v>
      </c>
      <c r="F61" s="137">
        <f t="shared" si="4"/>
        <v>118.32</v>
      </c>
      <c r="G61" s="137">
        <f t="shared" si="4"/>
        <v>762.7</v>
      </c>
      <c r="H61" s="137">
        <f t="shared" si="4"/>
        <v>725</v>
      </c>
      <c r="I61" s="137">
        <f t="shared" si="4"/>
        <v>18.47</v>
      </c>
      <c r="J61" s="137">
        <f t="shared" si="4"/>
        <v>23.830000000000002</v>
      </c>
      <c r="K61" s="137">
        <f t="shared" si="4"/>
        <v>118.32</v>
      </c>
      <c r="L61" s="137">
        <f t="shared" si="4"/>
        <v>762.7</v>
      </c>
    </row>
    <row r="62" spans="1:12" ht="15.75" thickBot="1">
      <c r="A62" s="72"/>
      <c r="B62" s="138"/>
      <c r="C62" s="139"/>
      <c r="D62" s="139"/>
      <c r="E62" s="139"/>
      <c r="F62" s="139"/>
      <c r="G62" s="139"/>
      <c r="H62" s="139"/>
      <c r="I62" s="139"/>
      <c r="J62" s="139"/>
      <c r="K62" s="139"/>
      <c r="L62" s="139"/>
    </row>
    <row r="63" spans="1:12" ht="27" customHeight="1" thickBot="1">
      <c r="A63" s="25"/>
      <c r="B63" s="268" t="s">
        <v>2</v>
      </c>
      <c r="C63" s="269"/>
      <c r="D63" s="269"/>
      <c r="E63" s="269"/>
      <c r="F63" s="269"/>
      <c r="G63" s="269"/>
      <c r="H63" s="269"/>
      <c r="I63" s="269"/>
      <c r="J63" s="269"/>
      <c r="K63" s="269"/>
      <c r="L63" s="269"/>
    </row>
    <row r="64" spans="1:12" s="35" customFormat="1" ht="18.75" customHeight="1">
      <c r="A64" s="32">
        <v>75</v>
      </c>
      <c r="B64" s="30" t="s">
        <v>109</v>
      </c>
      <c r="C64" s="140">
        <v>60</v>
      </c>
      <c r="D64" s="113">
        <v>1.38</v>
      </c>
      <c r="E64" s="113">
        <v>4.08</v>
      </c>
      <c r="F64" s="113">
        <v>9.24</v>
      </c>
      <c r="G64" s="113">
        <v>79.2</v>
      </c>
      <c r="H64" s="141">
        <v>100</v>
      </c>
      <c r="I64" s="142">
        <v>2.2999999999999998</v>
      </c>
      <c r="J64" s="142">
        <v>6.8</v>
      </c>
      <c r="K64" s="142">
        <v>15.4</v>
      </c>
      <c r="L64" s="142">
        <v>132</v>
      </c>
    </row>
    <row r="65" spans="1:12" ht="19.5" customHeight="1">
      <c r="A65" s="56">
        <v>88</v>
      </c>
      <c r="B65" s="90" t="s">
        <v>178</v>
      </c>
      <c r="C65" s="143">
        <v>285</v>
      </c>
      <c r="D65" s="104">
        <v>9.3000000000000007</v>
      </c>
      <c r="E65" s="104">
        <v>5</v>
      </c>
      <c r="F65" s="104">
        <v>4.9000000000000004</v>
      </c>
      <c r="G65" s="104">
        <v>147</v>
      </c>
      <c r="H65" s="143">
        <v>285</v>
      </c>
      <c r="I65" s="104">
        <v>9.3000000000000007</v>
      </c>
      <c r="J65" s="104">
        <v>5</v>
      </c>
      <c r="K65" s="104">
        <v>4.9000000000000004</v>
      </c>
      <c r="L65" s="104">
        <v>147</v>
      </c>
    </row>
    <row r="66" spans="1:12" s="31" customFormat="1" ht="19.5" customHeight="1">
      <c r="A66" s="41">
        <v>294</v>
      </c>
      <c r="B66" s="49" t="s">
        <v>179</v>
      </c>
      <c r="C66" s="40">
        <v>105</v>
      </c>
      <c r="D66" s="100">
        <v>16.2</v>
      </c>
      <c r="E66" s="100">
        <v>20</v>
      </c>
      <c r="F66" s="100">
        <v>7.8</v>
      </c>
      <c r="G66" s="100">
        <v>271</v>
      </c>
      <c r="H66" s="40">
        <v>105</v>
      </c>
      <c r="I66" s="100">
        <v>16.2</v>
      </c>
      <c r="J66" s="100">
        <v>20</v>
      </c>
      <c r="K66" s="100">
        <v>7.8</v>
      </c>
      <c r="L66" s="100">
        <v>271</v>
      </c>
    </row>
    <row r="67" spans="1:12">
      <c r="A67" s="41">
        <v>128</v>
      </c>
      <c r="B67" s="49" t="s">
        <v>5</v>
      </c>
      <c r="C67" s="101">
        <v>150</v>
      </c>
      <c r="D67" s="117">
        <v>3.06</v>
      </c>
      <c r="E67" s="117">
        <v>4.8</v>
      </c>
      <c r="F67" s="117">
        <v>20.440000000000001</v>
      </c>
      <c r="G67" s="117">
        <v>137.30000000000001</v>
      </c>
      <c r="H67" s="101">
        <v>180</v>
      </c>
      <c r="I67" s="117">
        <v>3.67</v>
      </c>
      <c r="J67" s="117">
        <v>5.76</v>
      </c>
      <c r="K67" s="117">
        <v>24.53</v>
      </c>
      <c r="L67" s="117">
        <v>164.76</v>
      </c>
    </row>
    <row r="68" spans="1:12" ht="15.75" thickBot="1">
      <c r="A68" s="37">
        <v>360</v>
      </c>
      <c r="B68" s="49" t="s">
        <v>110</v>
      </c>
      <c r="C68" s="144">
        <v>200</v>
      </c>
      <c r="D68" s="100">
        <v>0.1</v>
      </c>
      <c r="E68" s="100">
        <v>0</v>
      </c>
      <c r="F68" s="100">
        <v>32</v>
      </c>
      <c r="G68" s="100">
        <v>128.30000000000001</v>
      </c>
      <c r="H68" s="144">
        <v>200</v>
      </c>
      <c r="I68" s="100">
        <v>0.1</v>
      </c>
      <c r="J68" s="100">
        <v>0</v>
      </c>
      <c r="K68" s="100">
        <v>32</v>
      </c>
      <c r="L68" s="100">
        <v>128.30000000000001</v>
      </c>
    </row>
    <row r="69" spans="1:12" ht="15.75" thickBot="1">
      <c r="A69" s="42"/>
      <c r="B69" s="83" t="s">
        <v>92</v>
      </c>
      <c r="C69" s="119">
        <v>60</v>
      </c>
      <c r="D69" s="120">
        <v>4.08</v>
      </c>
      <c r="E69" s="120">
        <v>0.72</v>
      </c>
      <c r="F69" s="120">
        <v>29.52</v>
      </c>
      <c r="G69" s="120">
        <v>129</v>
      </c>
      <c r="H69" s="119">
        <v>60</v>
      </c>
      <c r="I69" s="120">
        <v>4.08</v>
      </c>
      <c r="J69" s="120">
        <v>0.72</v>
      </c>
      <c r="K69" s="120">
        <v>29.52</v>
      </c>
      <c r="L69" s="120">
        <v>129</v>
      </c>
    </row>
    <row r="70" spans="1:12">
      <c r="A70" s="71"/>
      <c r="B70" s="30"/>
      <c r="C70" s="112"/>
      <c r="D70" s="95"/>
      <c r="E70" s="95"/>
      <c r="F70" s="95"/>
      <c r="G70" s="95"/>
      <c r="H70" s="112"/>
      <c r="I70" s="95"/>
      <c r="J70" s="95"/>
      <c r="K70" s="95"/>
      <c r="L70" s="95"/>
    </row>
    <row r="71" spans="1:12" ht="15.75" thickBot="1">
      <c r="A71" s="71"/>
      <c r="B71" s="91" t="s">
        <v>32</v>
      </c>
      <c r="C71" s="127">
        <f t="shared" ref="C71:L71" si="5">SUM(C64:C69)</f>
        <v>860</v>
      </c>
      <c r="D71" s="127">
        <f t="shared" si="5"/>
        <v>34.119999999999997</v>
      </c>
      <c r="E71" s="127">
        <f t="shared" si="5"/>
        <v>34.599999999999994</v>
      </c>
      <c r="F71" s="127">
        <f t="shared" si="5"/>
        <v>103.89999999999999</v>
      </c>
      <c r="G71" s="127">
        <f t="shared" si="5"/>
        <v>891.8</v>
      </c>
      <c r="H71" s="127">
        <f t="shared" si="5"/>
        <v>930</v>
      </c>
      <c r="I71" s="127">
        <f t="shared" si="5"/>
        <v>35.65</v>
      </c>
      <c r="J71" s="127">
        <f t="shared" si="5"/>
        <v>38.28</v>
      </c>
      <c r="K71" s="127">
        <f t="shared" si="5"/>
        <v>114.14999999999999</v>
      </c>
      <c r="L71" s="127">
        <f t="shared" si="5"/>
        <v>972.06</v>
      </c>
    </row>
    <row r="72" spans="1:12" s="35" customFormat="1" ht="15.75" thickBot="1">
      <c r="A72" s="25"/>
      <c r="B72" s="268" t="s">
        <v>160</v>
      </c>
      <c r="C72" s="269"/>
      <c r="D72" s="269"/>
      <c r="E72" s="269"/>
      <c r="F72" s="269"/>
      <c r="G72" s="269"/>
      <c r="H72" s="269"/>
      <c r="I72" s="269"/>
      <c r="J72" s="269"/>
      <c r="K72" s="269"/>
      <c r="L72" s="269"/>
    </row>
    <row r="73" spans="1:12" s="35" customFormat="1">
      <c r="A73" s="32">
        <v>75</v>
      </c>
      <c r="B73" s="30" t="s">
        <v>109</v>
      </c>
      <c r="C73" s="125"/>
      <c r="D73" s="125"/>
      <c r="E73" s="125"/>
      <c r="F73" s="125"/>
      <c r="G73" s="125"/>
      <c r="H73" s="141">
        <v>100</v>
      </c>
      <c r="I73" s="142">
        <v>2.2999999999999998</v>
      </c>
      <c r="J73" s="142">
        <v>6.8</v>
      </c>
      <c r="K73" s="142">
        <v>15.4</v>
      </c>
      <c r="L73" s="142">
        <v>132</v>
      </c>
    </row>
    <row r="74" spans="1:12" s="35" customFormat="1" ht="19.5">
      <c r="A74" s="56">
        <v>88</v>
      </c>
      <c r="B74" s="90" t="s">
        <v>178</v>
      </c>
      <c r="C74" s="143"/>
      <c r="D74" s="104"/>
      <c r="E74" s="104"/>
      <c r="F74" s="104"/>
      <c r="G74" s="104"/>
      <c r="H74" s="143">
        <v>285</v>
      </c>
      <c r="I74" s="104">
        <v>9.3000000000000007</v>
      </c>
      <c r="J74" s="104">
        <v>5</v>
      </c>
      <c r="K74" s="104">
        <v>4.9000000000000004</v>
      </c>
      <c r="L74" s="104">
        <v>147</v>
      </c>
    </row>
    <row r="75" spans="1:12" s="35" customFormat="1" ht="19.5">
      <c r="A75" s="41">
        <v>294</v>
      </c>
      <c r="B75" s="49" t="s">
        <v>179</v>
      </c>
      <c r="C75" s="40"/>
      <c r="D75" s="100"/>
      <c r="E75" s="100"/>
      <c r="F75" s="100"/>
      <c r="G75" s="100"/>
      <c r="H75" s="40">
        <v>105</v>
      </c>
      <c r="I75" s="100">
        <v>16.2</v>
      </c>
      <c r="J75" s="100">
        <v>20</v>
      </c>
      <c r="K75" s="100">
        <v>7.8</v>
      </c>
      <c r="L75" s="100">
        <v>271</v>
      </c>
    </row>
    <row r="76" spans="1:12" s="35" customFormat="1" ht="19.5">
      <c r="A76" s="41">
        <v>309</v>
      </c>
      <c r="B76" s="49" t="s">
        <v>17</v>
      </c>
      <c r="C76" s="125"/>
      <c r="D76" s="125"/>
      <c r="E76" s="125"/>
      <c r="F76" s="125"/>
      <c r="G76" s="125"/>
      <c r="H76" s="101">
        <v>180</v>
      </c>
      <c r="I76" s="117">
        <v>6.43</v>
      </c>
      <c r="J76" s="117">
        <v>5.9</v>
      </c>
      <c r="K76" s="117">
        <v>26.48</v>
      </c>
      <c r="L76" s="117">
        <v>173.52</v>
      </c>
    </row>
    <row r="77" spans="1:12" s="35" customFormat="1" ht="15.75" thickBot="1">
      <c r="A77" s="37">
        <v>360</v>
      </c>
      <c r="B77" s="49" t="s">
        <v>110</v>
      </c>
      <c r="C77" s="125"/>
      <c r="D77" s="125"/>
      <c r="E77" s="125"/>
      <c r="F77" s="125"/>
      <c r="G77" s="125"/>
      <c r="H77" s="144">
        <v>200</v>
      </c>
      <c r="I77" s="100">
        <v>0.1</v>
      </c>
      <c r="J77" s="100">
        <v>0</v>
      </c>
      <c r="K77" s="100">
        <v>32</v>
      </c>
      <c r="L77" s="100">
        <v>128.30000000000001</v>
      </c>
    </row>
    <row r="78" spans="1:12" s="35" customFormat="1" ht="15.75" thickBot="1">
      <c r="A78" s="42"/>
      <c r="B78" s="83" t="s">
        <v>92</v>
      </c>
      <c r="C78" s="125"/>
      <c r="D78" s="125"/>
      <c r="E78" s="125"/>
      <c r="F78" s="125"/>
      <c r="G78" s="125"/>
      <c r="H78" s="119">
        <v>60</v>
      </c>
      <c r="I78" s="120">
        <v>4.08</v>
      </c>
      <c r="J78" s="120">
        <v>0.72</v>
      </c>
      <c r="K78" s="120">
        <v>29.52</v>
      </c>
      <c r="L78" s="120">
        <v>129</v>
      </c>
    </row>
    <row r="79" spans="1:12" s="35" customFormat="1">
      <c r="A79" s="71"/>
      <c r="B79" s="30"/>
      <c r="C79" s="125"/>
      <c r="D79" s="125"/>
      <c r="E79" s="125"/>
      <c r="F79" s="125"/>
      <c r="G79" s="125"/>
      <c r="H79" s="112"/>
      <c r="I79" s="95"/>
      <c r="J79" s="95"/>
      <c r="K79" s="95"/>
      <c r="L79" s="95"/>
    </row>
    <row r="80" spans="1:12" ht="15.75" thickBot="1">
      <c r="A80" s="71"/>
      <c r="B80" s="91" t="s">
        <v>32</v>
      </c>
      <c r="C80" s="111"/>
      <c r="D80" s="125"/>
      <c r="E80" s="125"/>
      <c r="F80" s="125"/>
      <c r="G80" s="125"/>
      <c r="H80" s="127">
        <f t="shared" ref="H80:L80" si="6">SUM(H73:H78)</f>
        <v>930</v>
      </c>
      <c r="I80" s="127">
        <f t="shared" si="6"/>
        <v>38.410000000000004</v>
      </c>
      <c r="J80" s="127">
        <f t="shared" si="6"/>
        <v>38.42</v>
      </c>
      <c r="K80" s="127">
        <f t="shared" si="6"/>
        <v>116.1</v>
      </c>
      <c r="L80" s="127">
        <f t="shared" si="6"/>
        <v>980.81999999999994</v>
      </c>
    </row>
    <row r="81" spans="1:12" ht="15.75" thickBot="1">
      <c r="A81" s="36"/>
      <c r="B81" s="268" t="s">
        <v>4</v>
      </c>
      <c r="C81" s="269"/>
      <c r="D81" s="269"/>
      <c r="E81" s="269"/>
      <c r="F81" s="269"/>
      <c r="G81" s="269"/>
      <c r="H81" s="282"/>
      <c r="I81" s="282"/>
      <c r="J81" s="282"/>
      <c r="K81" s="282"/>
      <c r="L81" s="282"/>
    </row>
    <row r="82" spans="1:12" ht="15.75" thickBot="1">
      <c r="A82" s="38"/>
      <c r="B82" s="145" t="s">
        <v>112</v>
      </c>
      <c r="C82" s="146">
        <v>100</v>
      </c>
      <c r="D82" s="93">
        <v>5.5</v>
      </c>
      <c r="E82" s="93">
        <v>6.5</v>
      </c>
      <c r="F82" s="93">
        <v>34.9</v>
      </c>
      <c r="G82" s="93">
        <v>211</v>
      </c>
      <c r="H82" s="128"/>
      <c r="I82" s="93"/>
      <c r="J82" s="93"/>
      <c r="K82" s="93"/>
      <c r="L82" s="93"/>
    </row>
    <row r="83" spans="1:12" ht="15.75" thickBot="1">
      <c r="A83" s="74">
        <v>382</v>
      </c>
      <c r="B83" s="83" t="s">
        <v>13</v>
      </c>
      <c r="C83" s="119">
        <v>200</v>
      </c>
      <c r="D83" s="130">
        <v>4.9000000000000004</v>
      </c>
      <c r="E83" s="130">
        <v>5</v>
      </c>
      <c r="F83" s="130">
        <v>32.5</v>
      </c>
      <c r="G83" s="130">
        <v>190</v>
      </c>
      <c r="H83" s="129"/>
      <c r="I83" s="130"/>
      <c r="J83" s="130"/>
      <c r="K83" s="130"/>
      <c r="L83" s="130"/>
    </row>
    <row r="84" spans="1:12">
      <c r="A84" s="71"/>
      <c r="B84" s="147"/>
      <c r="C84" s="132"/>
      <c r="D84" s="132"/>
      <c r="E84" s="132"/>
      <c r="F84" s="132"/>
      <c r="G84" s="132"/>
      <c r="H84" s="123"/>
      <c r="I84" s="132"/>
      <c r="J84" s="132"/>
      <c r="K84" s="132"/>
      <c r="L84" s="132"/>
    </row>
    <row r="85" spans="1:12">
      <c r="A85" s="71"/>
      <c r="B85" s="91" t="s">
        <v>32</v>
      </c>
      <c r="C85" s="133">
        <f>C82+C83</f>
        <v>300</v>
      </c>
      <c r="D85" s="127">
        <f>SUM(D82:D83)</f>
        <v>10.4</v>
      </c>
      <c r="E85" s="127">
        <f t="shared" ref="E85:G85" si="7">SUM(E82:E83)</f>
        <v>11.5</v>
      </c>
      <c r="F85" s="127">
        <f t="shared" si="7"/>
        <v>67.400000000000006</v>
      </c>
      <c r="G85" s="127">
        <f t="shared" si="7"/>
        <v>401</v>
      </c>
      <c r="H85" s="104"/>
      <c r="I85" s="127"/>
      <c r="J85" s="127"/>
      <c r="K85" s="127"/>
      <c r="L85" s="127"/>
    </row>
    <row r="86" spans="1:12" ht="15.75" thickBot="1">
      <c r="A86" s="71"/>
      <c r="B86" s="148"/>
      <c r="C86" s="115"/>
      <c r="D86" s="115"/>
      <c r="E86" s="115"/>
      <c r="F86" s="115"/>
      <c r="G86" s="115"/>
      <c r="H86" s="111"/>
      <c r="I86" s="125"/>
      <c r="J86" s="125"/>
      <c r="K86" s="125"/>
      <c r="L86" s="125"/>
    </row>
    <row r="87" spans="1:12" ht="15.75" thickBot="1">
      <c r="A87" s="72"/>
      <c r="B87" s="283" t="s">
        <v>42</v>
      </c>
      <c r="C87" s="282"/>
      <c r="D87" s="282"/>
      <c r="E87" s="282"/>
      <c r="F87" s="282"/>
      <c r="G87" s="282"/>
      <c r="H87" s="282"/>
      <c r="I87" s="282"/>
      <c r="J87" s="282"/>
      <c r="K87" s="282"/>
      <c r="L87" s="282"/>
    </row>
    <row r="88" spans="1:12">
      <c r="A88" s="54"/>
      <c r="B88" s="268" t="s">
        <v>18</v>
      </c>
      <c r="C88" s="269"/>
      <c r="D88" s="269"/>
      <c r="E88" s="269"/>
      <c r="F88" s="269"/>
      <c r="G88" s="269"/>
      <c r="H88" s="269"/>
      <c r="I88" s="269"/>
      <c r="J88" s="269"/>
      <c r="K88" s="269"/>
      <c r="L88" s="269"/>
    </row>
    <row r="89" spans="1:12" s="35" customFormat="1" ht="24.75" customHeight="1">
      <c r="A89" s="54">
        <v>173</v>
      </c>
      <c r="B89" s="48" t="s">
        <v>120</v>
      </c>
      <c r="C89" s="40">
        <v>160</v>
      </c>
      <c r="D89" s="104">
        <v>6.5</v>
      </c>
      <c r="E89" s="104">
        <v>9.3000000000000007</v>
      </c>
      <c r="F89" s="104">
        <v>34.5</v>
      </c>
      <c r="G89" s="104">
        <v>248</v>
      </c>
      <c r="H89" s="40">
        <v>160</v>
      </c>
      <c r="I89" s="104">
        <v>6.5</v>
      </c>
      <c r="J89" s="104">
        <v>9.3000000000000007</v>
      </c>
      <c r="K89" s="104">
        <v>34.5</v>
      </c>
      <c r="L89" s="104">
        <v>248</v>
      </c>
    </row>
    <row r="90" spans="1:12" ht="19.5">
      <c r="A90" s="55">
        <v>223</v>
      </c>
      <c r="B90" s="48" t="s">
        <v>121</v>
      </c>
      <c r="C90" s="40">
        <v>140</v>
      </c>
      <c r="D90" s="100">
        <v>21</v>
      </c>
      <c r="E90" s="100">
        <v>22.3</v>
      </c>
      <c r="F90" s="100">
        <v>33</v>
      </c>
      <c r="G90" s="100">
        <v>423</v>
      </c>
      <c r="H90" s="40">
        <v>140</v>
      </c>
      <c r="I90" s="100">
        <v>21</v>
      </c>
      <c r="J90" s="100">
        <v>22.3</v>
      </c>
      <c r="K90" s="100">
        <v>33</v>
      </c>
      <c r="L90" s="100">
        <v>423</v>
      </c>
    </row>
    <row r="91" spans="1:12" s="31" customFormat="1" ht="19.5">
      <c r="A91" s="55">
        <v>379</v>
      </c>
      <c r="B91" s="49" t="s">
        <v>33</v>
      </c>
      <c r="C91" s="149">
        <v>200</v>
      </c>
      <c r="D91" s="100">
        <v>3.58</v>
      </c>
      <c r="E91" s="100">
        <v>2.68</v>
      </c>
      <c r="F91" s="100">
        <v>28.34</v>
      </c>
      <c r="G91" s="100">
        <v>151.80000000000001</v>
      </c>
      <c r="H91" s="149">
        <v>200</v>
      </c>
      <c r="I91" s="100">
        <v>3.58</v>
      </c>
      <c r="J91" s="100">
        <v>2.68</v>
      </c>
      <c r="K91" s="100">
        <v>28.34</v>
      </c>
      <c r="L91" s="100">
        <v>151.80000000000001</v>
      </c>
    </row>
    <row r="92" spans="1:12" ht="15.75" thickBot="1">
      <c r="A92" s="75"/>
      <c r="B92" s="49" t="s">
        <v>113</v>
      </c>
      <c r="C92" s="40">
        <v>30</v>
      </c>
      <c r="D92" s="100">
        <v>3.2</v>
      </c>
      <c r="E92" s="100">
        <v>0.5</v>
      </c>
      <c r="F92" s="100">
        <v>16.8</v>
      </c>
      <c r="G92" s="100">
        <v>84.8</v>
      </c>
      <c r="H92" s="40">
        <v>30</v>
      </c>
      <c r="I92" s="100">
        <v>3.2</v>
      </c>
      <c r="J92" s="100">
        <v>0.5</v>
      </c>
      <c r="K92" s="100">
        <v>16.8</v>
      </c>
      <c r="L92" s="100">
        <v>84.8</v>
      </c>
    </row>
    <row r="93" spans="1:12" ht="15.75" thickBot="1">
      <c r="A93" s="70"/>
      <c r="B93" s="84" t="s">
        <v>105</v>
      </c>
      <c r="C93" s="150">
        <v>60</v>
      </c>
      <c r="D93" s="150">
        <v>3.4</v>
      </c>
      <c r="E93" s="150">
        <v>3</v>
      </c>
      <c r="F93" s="150">
        <v>45.8</v>
      </c>
      <c r="G93" s="150">
        <v>217</v>
      </c>
      <c r="H93" s="150">
        <v>60</v>
      </c>
      <c r="I93" s="150">
        <v>3.4</v>
      </c>
      <c r="J93" s="150">
        <v>3</v>
      </c>
      <c r="K93" s="150">
        <v>45.8</v>
      </c>
      <c r="L93" s="150">
        <v>217</v>
      </c>
    </row>
    <row r="94" spans="1:12">
      <c r="A94" s="71"/>
      <c r="B94" s="147" t="s">
        <v>32</v>
      </c>
      <c r="C94" s="151">
        <f t="shared" ref="C94:L94" si="8">SUM(C89:C93)</f>
        <v>590</v>
      </c>
      <c r="D94" s="151">
        <f t="shared" si="8"/>
        <v>37.68</v>
      </c>
      <c r="E94" s="151">
        <f t="shared" si="8"/>
        <v>37.78</v>
      </c>
      <c r="F94" s="151">
        <f t="shared" si="8"/>
        <v>158.44</v>
      </c>
      <c r="G94" s="151">
        <f t="shared" si="8"/>
        <v>1124.5999999999999</v>
      </c>
      <c r="H94" s="151">
        <f t="shared" si="8"/>
        <v>590</v>
      </c>
      <c r="I94" s="151">
        <f t="shared" si="8"/>
        <v>37.68</v>
      </c>
      <c r="J94" s="151">
        <f t="shared" si="8"/>
        <v>37.78</v>
      </c>
      <c r="K94" s="151">
        <f t="shared" si="8"/>
        <v>158.44</v>
      </c>
      <c r="L94" s="151">
        <f t="shared" si="8"/>
        <v>1124.5999999999999</v>
      </c>
    </row>
    <row r="95" spans="1:12" ht="15.75" thickBot="1">
      <c r="A95" s="72"/>
      <c r="B95" s="152"/>
      <c r="C95" s="111"/>
      <c r="D95" s="111"/>
      <c r="E95" s="111"/>
      <c r="F95" s="111"/>
      <c r="G95" s="111"/>
      <c r="H95" s="111"/>
      <c r="I95" s="111"/>
      <c r="J95" s="111"/>
      <c r="K95" s="111"/>
      <c r="L95" s="111"/>
    </row>
    <row r="96" spans="1:12" s="31" customFormat="1" ht="15.75" thickBot="1">
      <c r="A96" s="42"/>
      <c r="B96" s="264" t="s">
        <v>2</v>
      </c>
      <c r="C96" s="265"/>
      <c r="D96" s="265"/>
      <c r="E96" s="265"/>
      <c r="F96" s="265"/>
      <c r="G96" s="265"/>
      <c r="H96" s="265"/>
      <c r="I96" s="265"/>
      <c r="J96" s="265"/>
      <c r="K96" s="265"/>
      <c r="L96" s="265"/>
    </row>
    <row r="97" spans="1:12" s="31" customFormat="1">
      <c r="A97" s="42">
        <v>67</v>
      </c>
      <c r="B97" s="85" t="s">
        <v>115</v>
      </c>
      <c r="C97" s="153">
        <v>60</v>
      </c>
      <c r="D97" s="102">
        <v>0.84</v>
      </c>
      <c r="E97" s="102">
        <v>1.56</v>
      </c>
      <c r="F97" s="102">
        <v>5.16</v>
      </c>
      <c r="G97" s="102">
        <v>37.799999999999997</v>
      </c>
      <c r="H97" s="98">
        <v>100</v>
      </c>
      <c r="I97" s="102">
        <v>1.4</v>
      </c>
      <c r="J97" s="102">
        <v>2.6</v>
      </c>
      <c r="K97" s="102">
        <v>8.6</v>
      </c>
      <c r="L97" s="102">
        <v>63</v>
      </c>
    </row>
    <row r="98" spans="1:12" ht="29.25">
      <c r="A98" s="41" t="s">
        <v>166</v>
      </c>
      <c r="B98" s="85" t="s">
        <v>116</v>
      </c>
      <c r="C98" s="153">
        <v>285</v>
      </c>
      <c r="D98" s="109">
        <v>9.2799999999999994</v>
      </c>
      <c r="E98" s="109">
        <v>6.67</v>
      </c>
      <c r="F98" s="109">
        <v>27.9</v>
      </c>
      <c r="G98" s="109">
        <v>182.7</v>
      </c>
      <c r="H98" s="153">
        <v>285</v>
      </c>
      <c r="I98" s="109">
        <v>9.2799999999999994</v>
      </c>
      <c r="J98" s="109">
        <v>6.67</v>
      </c>
      <c r="K98" s="109">
        <v>27.9</v>
      </c>
      <c r="L98" s="109">
        <v>182.7</v>
      </c>
    </row>
    <row r="99" spans="1:12" s="35" customFormat="1" ht="19.5">
      <c r="A99" s="41">
        <v>234</v>
      </c>
      <c r="B99" s="46" t="s">
        <v>163</v>
      </c>
      <c r="C99" s="154">
        <v>105</v>
      </c>
      <c r="D99" s="97">
        <v>13.15</v>
      </c>
      <c r="E99" s="97">
        <v>14.5</v>
      </c>
      <c r="F99" s="97">
        <v>11.55</v>
      </c>
      <c r="G99" s="97">
        <v>228.5</v>
      </c>
      <c r="H99" s="154">
        <v>105</v>
      </c>
      <c r="I99" s="97">
        <v>13.15</v>
      </c>
      <c r="J99" s="97">
        <v>14.5</v>
      </c>
      <c r="K99" s="97">
        <v>11.55</v>
      </c>
      <c r="L99" s="97">
        <v>228.5</v>
      </c>
    </row>
    <row r="100" spans="1:12">
      <c r="A100" s="41">
        <v>131</v>
      </c>
      <c r="B100" s="49" t="s">
        <v>114</v>
      </c>
      <c r="C100" s="40">
        <v>150</v>
      </c>
      <c r="D100" s="117">
        <v>12.99</v>
      </c>
      <c r="E100" s="117">
        <v>6.53</v>
      </c>
      <c r="F100" s="117">
        <v>33.36</v>
      </c>
      <c r="G100" s="117">
        <v>242.86</v>
      </c>
      <c r="H100" s="99">
        <v>180</v>
      </c>
      <c r="I100" s="117">
        <v>15.58</v>
      </c>
      <c r="J100" s="117">
        <v>7.83</v>
      </c>
      <c r="K100" s="117">
        <v>40.03</v>
      </c>
      <c r="L100" s="117">
        <v>291.43</v>
      </c>
    </row>
    <row r="101" spans="1:12" ht="15.75" thickBot="1">
      <c r="A101" s="38">
        <v>376</v>
      </c>
      <c r="B101" s="49" t="s">
        <v>1</v>
      </c>
      <c r="C101" s="99">
        <v>200</v>
      </c>
      <c r="D101" s="100">
        <v>0.1</v>
      </c>
      <c r="E101" s="100">
        <v>0.02</v>
      </c>
      <c r="F101" s="100">
        <v>15</v>
      </c>
      <c r="G101" s="100">
        <v>60</v>
      </c>
      <c r="H101" s="99">
        <v>200</v>
      </c>
      <c r="I101" s="100">
        <v>0.1</v>
      </c>
      <c r="J101" s="100">
        <v>0.02</v>
      </c>
      <c r="K101" s="100">
        <v>15</v>
      </c>
      <c r="L101" s="100">
        <v>60</v>
      </c>
    </row>
    <row r="102" spans="1:12" ht="15.75" thickBot="1">
      <c r="A102" s="70"/>
      <c r="B102" s="83" t="s">
        <v>92</v>
      </c>
      <c r="C102" s="119">
        <v>60</v>
      </c>
      <c r="D102" s="120">
        <v>4.08</v>
      </c>
      <c r="E102" s="120">
        <v>0.72</v>
      </c>
      <c r="F102" s="120">
        <v>29.52</v>
      </c>
      <c r="G102" s="120">
        <v>129</v>
      </c>
      <c r="H102" s="119">
        <v>60</v>
      </c>
      <c r="I102" s="120">
        <v>4.08</v>
      </c>
      <c r="J102" s="120">
        <v>0.72</v>
      </c>
      <c r="K102" s="120">
        <v>29.52</v>
      </c>
      <c r="L102" s="120">
        <v>129</v>
      </c>
    </row>
    <row r="103" spans="1:12" ht="15.75" thickBot="1">
      <c r="A103" s="71"/>
      <c r="B103" s="91" t="s">
        <v>32</v>
      </c>
      <c r="C103" s="155">
        <f t="shared" ref="C103:L103" si="9">SUM(C97:C102)</f>
        <v>860</v>
      </c>
      <c r="D103" s="155">
        <f t="shared" si="9"/>
        <v>40.44</v>
      </c>
      <c r="E103" s="155">
        <f t="shared" si="9"/>
        <v>30</v>
      </c>
      <c r="F103" s="155">
        <f t="shared" si="9"/>
        <v>122.49</v>
      </c>
      <c r="G103" s="155">
        <f t="shared" si="9"/>
        <v>880.86</v>
      </c>
      <c r="H103" s="155">
        <f t="shared" si="9"/>
        <v>930</v>
      </c>
      <c r="I103" s="155">
        <f t="shared" si="9"/>
        <v>43.589999999999996</v>
      </c>
      <c r="J103" s="155">
        <f t="shared" si="9"/>
        <v>32.340000000000003</v>
      </c>
      <c r="K103" s="155">
        <f t="shared" si="9"/>
        <v>132.6</v>
      </c>
      <c r="L103" s="155">
        <f t="shared" si="9"/>
        <v>954.63</v>
      </c>
    </row>
    <row r="104" spans="1:12" ht="15.75" thickBot="1">
      <c r="A104" s="42"/>
      <c r="B104" s="264" t="s">
        <v>160</v>
      </c>
      <c r="C104" s="265"/>
      <c r="D104" s="265"/>
      <c r="E104" s="265"/>
      <c r="F104" s="265"/>
      <c r="G104" s="265"/>
      <c r="H104" s="265"/>
      <c r="I104" s="265"/>
      <c r="J104" s="265"/>
      <c r="K104" s="265"/>
      <c r="L104" s="265"/>
    </row>
    <row r="105" spans="1:12" s="35" customFormat="1">
      <c r="A105" s="42">
        <v>67</v>
      </c>
      <c r="B105" s="85" t="s">
        <v>115</v>
      </c>
      <c r="C105" s="156"/>
      <c r="D105" s="156"/>
      <c r="E105" s="156"/>
      <c r="F105" s="156"/>
      <c r="G105" s="156"/>
      <c r="H105" s="98">
        <v>100</v>
      </c>
      <c r="I105" s="102">
        <v>1.4</v>
      </c>
      <c r="J105" s="102">
        <v>2.6</v>
      </c>
      <c r="K105" s="102">
        <v>8.6</v>
      </c>
      <c r="L105" s="102">
        <v>63</v>
      </c>
    </row>
    <row r="106" spans="1:12" s="35" customFormat="1" ht="29.25">
      <c r="A106" s="41" t="s">
        <v>166</v>
      </c>
      <c r="B106" s="85" t="s">
        <v>116</v>
      </c>
      <c r="C106" s="156"/>
      <c r="D106" s="156"/>
      <c r="E106" s="156"/>
      <c r="F106" s="156"/>
      <c r="G106" s="156"/>
      <c r="H106" s="153">
        <v>285</v>
      </c>
      <c r="I106" s="109">
        <v>9.2799999999999994</v>
      </c>
      <c r="J106" s="109">
        <v>6.67</v>
      </c>
      <c r="K106" s="109">
        <v>27.9</v>
      </c>
      <c r="L106" s="109">
        <v>182.7</v>
      </c>
    </row>
    <row r="107" spans="1:12" s="35" customFormat="1" ht="19.5">
      <c r="A107" s="41">
        <v>234</v>
      </c>
      <c r="B107" s="46" t="s">
        <v>163</v>
      </c>
      <c r="C107" s="156"/>
      <c r="D107" s="156"/>
      <c r="E107" s="156"/>
      <c r="F107" s="156"/>
      <c r="G107" s="156"/>
      <c r="H107" s="154">
        <v>105</v>
      </c>
      <c r="I107" s="97">
        <v>13.15</v>
      </c>
      <c r="J107" s="97">
        <v>14.5</v>
      </c>
      <c r="K107" s="97">
        <v>11.55</v>
      </c>
      <c r="L107" s="97">
        <v>228.5</v>
      </c>
    </row>
    <row r="108" spans="1:12" s="35" customFormat="1">
      <c r="A108" s="41">
        <v>139</v>
      </c>
      <c r="B108" s="49" t="s">
        <v>162</v>
      </c>
      <c r="C108" s="156"/>
      <c r="D108" s="156"/>
      <c r="E108" s="156"/>
      <c r="F108" s="156"/>
      <c r="G108" s="156"/>
      <c r="H108" s="99">
        <v>180</v>
      </c>
      <c r="I108" s="117">
        <v>3.6</v>
      </c>
      <c r="J108" s="117">
        <v>6.48</v>
      </c>
      <c r="K108" s="117">
        <v>19.079999999999998</v>
      </c>
      <c r="L108" s="117">
        <v>149.4</v>
      </c>
    </row>
    <row r="109" spans="1:12" s="35" customFormat="1" ht="15.75" thickBot="1">
      <c r="A109" s="38">
        <v>376</v>
      </c>
      <c r="B109" s="49" t="s">
        <v>1</v>
      </c>
      <c r="C109" s="156"/>
      <c r="D109" s="156"/>
      <c r="E109" s="156"/>
      <c r="F109" s="156"/>
      <c r="G109" s="156"/>
      <c r="H109" s="99">
        <v>200</v>
      </c>
      <c r="I109" s="100">
        <v>0.1</v>
      </c>
      <c r="J109" s="100">
        <v>0.02</v>
      </c>
      <c r="K109" s="100">
        <v>15</v>
      </c>
      <c r="L109" s="100">
        <v>60</v>
      </c>
    </row>
    <row r="110" spans="1:12" s="35" customFormat="1" ht="15.75" thickBot="1">
      <c r="A110" s="70"/>
      <c r="B110" s="83" t="s">
        <v>92</v>
      </c>
      <c r="C110" s="156"/>
      <c r="D110" s="156"/>
      <c r="E110" s="156"/>
      <c r="F110" s="156"/>
      <c r="G110" s="156"/>
      <c r="H110" s="119">
        <v>60</v>
      </c>
      <c r="I110" s="120">
        <v>4.08</v>
      </c>
      <c r="J110" s="120">
        <v>0.72</v>
      </c>
      <c r="K110" s="120">
        <v>29.52</v>
      </c>
      <c r="L110" s="120">
        <v>129</v>
      </c>
    </row>
    <row r="111" spans="1:12" ht="15.75" thickBot="1">
      <c r="A111" s="71"/>
      <c r="B111" s="91" t="s">
        <v>32</v>
      </c>
      <c r="C111" s="115"/>
      <c r="D111" s="157"/>
      <c r="E111" s="157"/>
      <c r="F111" s="157"/>
      <c r="G111" s="157"/>
      <c r="H111" s="155">
        <f>SUM(H105:H110)</f>
        <v>930</v>
      </c>
      <c r="I111" s="155">
        <f>SUM(I105:I110)</f>
        <v>31.61</v>
      </c>
      <c r="J111" s="155">
        <f>SUM(J105:J110)</f>
        <v>30.99</v>
      </c>
      <c r="K111" s="155">
        <f>SUM(K105:K110)</f>
        <v>111.64999999999999</v>
      </c>
      <c r="L111" s="155">
        <f>SUM(L105:L110)</f>
        <v>812.6</v>
      </c>
    </row>
    <row r="112" spans="1:12" ht="24.75" customHeight="1" thickBot="1">
      <c r="A112" s="36"/>
      <c r="B112" s="274" t="s">
        <v>4</v>
      </c>
      <c r="C112" s="275"/>
      <c r="D112" s="275"/>
      <c r="E112" s="275"/>
      <c r="F112" s="275"/>
      <c r="G112" s="275"/>
      <c r="H112" s="275"/>
      <c r="I112" s="275"/>
      <c r="J112" s="275"/>
      <c r="K112" s="275"/>
      <c r="L112" s="275"/>
    </row>
    <row r="113" spans="1:13" ht="19.5" customHeight="1">
      <c r="A113" s="41"/>
      <c r="B113" s="145" t="s">
        <v>122</v>
      </c>
      <c r="C113" s="128">
        <v>30</v>
      </c>
      <c r="D113" s="93">
        <v>1.9</v>
      </c>
      <c r="E113" s="93">
        <v>6.4</v>
      </c>
      <c r="F113" s="93">
        <v>12</v>
      </c>
      <c r="G113" s="158">
        <v>75</v>
      </c>
      <c r="H113" s="92"/>
      <c r="I113" s="93"/>
      <c r="J113" s="93"/>
      <c r="K113" s="93"/>
      <c r="L113" s="158"/>
    </row>
    <row r="114" spans="1:13" ht="30" thickBot="1">
      <c r="A114" s="75"/>
      <c r="B114" s="49" t="s">
        <v>108</v>
      </c>
      <c r="C114" s="134">
        <v>100</v>
      </c>
      <c r="D114" s="107">
        <v>2.7</v>
      </c>
      <c r="E114" s="107">
        <v>0.1</v>
      </c>
      <c r="F114" s="107">
        <v>16</v>
      </c>
      <c r="G114" s="107">
        <v>75</v>
      </c>
      <c r="H114" s="105"/>
      <c r="I114" s="100"/>
      <c r="J114" s="100"/>
      <c r="K114" s="100"/>
      <c r="L114" s="159"/>
    </row>
    <row r="115" spans="1:13" ht="15.75" thickBot="1">
      <c r="A115" s="38">
        <v>376</v>
      </c>
      <c r="B115" s="49" t="s">
        <v>1</v>
      </c>
      <c r="C115" s="99">
        <v>200</v>
      </c>
      <c r="D115" s="100">
        <v>0.1</v>
      </c>
      <c r="E115" s="100">
        <v>0.02</v>
      </c>
      <c r="F115" s="100">
        <v>15</v>
      </c>
      <c r="G115" s="100">
        <v>60</v>
      </c>
      <c r="H115" s="99"/>
      <c r="I115" s="100"/>
      <c r="J115" s="100"/>
      <c r="K115" s="100"/>
      <c r="L115" s="100"/>
    </row>
    <row r="116" spans="1:13">
      <c r="A116" s="71"/>
      <c r="B116" s="147"/>
      <c r="C116" s="160"/>
      <c r="D116" s="132"/>
      <c r="E116" s="132"/>
      <c r="F116" s="132"/>
      <c r="G116" s="132"/>
      <c r="H116" s="109"/>
      <c r="I116" s="161"/>
      <c r="J116" s="161"/>
      <c r="K116" s="161"/>
      <c r="L116" s="161"/>
    </row>
    <row r="117" spans="1:13" ht="15.75" customHeight="1" thickBot="1">
      <c r="A117" s="71"/>
      <c r="B117" s="147" t="s">
        <v>32</v>
      </c>
      <c r="C117" s="162">
        <f>SUM(C113:C115)</f>
        <v>330</v>
      </c>
      <c r="D117" s="132">
        <f>SUM(D113:D115)</f>
        <v>4.6999999999999993</v>
      </c>
      <c r="E117" s="132">
        <f>SUM(E113:E115)</f>
        <v>6.52</v>
      </c>
      <c r="F117" s="132">
        <f>SUM(F113:F115)</f>
        <v>43</v>
      </c>
      <c r="G117" s="132">
        <f>SUM(G113:G115)</f>
        <v>210</v>
      </c>
      <c r="H117" s="115"/>
      <c r="I117" s="157"/>
      <c r="J117" s="157"/>
      <c r="K117" s="157"/>
      <c r="L117" s="157"/>
    </row>
    <row r="118" spans="1:13" ht="15.75" thickBot="1">
      <c r="A118" s="72"/>
      <c r="B118" s="266" t="s">
        <v>43</v>
      </c>
      <c r="C118" s="267"/>
      <c r="D118" s="267"/>
      <c r="E118" s="267"/>
      <c r="F118" s="267"/>
      <c r="G118" s="267"/>
      <c r="H118" s="267"/>
      <c r="I118" s="267"/>
      <c r="J118" s="267"/>
      <c r="K118" s="267"/>
      <c r="L118" s="267"/>
    </row>
    <row r="119" spans="1:13" ht="27" customHeight="1" thickBot="1">
      <c r="A119" s="42"/>
      <c r="B119" s="261" t="s">
        <v>18</v>
      </c>
      <c r="C119" s="262"/>
      <c r="D119" s="262"/>
      <c r="E119" s="262"/>
      <c r="F119" s="262"/>
      <c r="G119" s="262"/>
      <c r="H119" s="262"/>
      <c r="I119" s="262"/>
      <c r="J119" s="262"/>
      <c r="K119" s="262"/>
      <c r="L119" s="262"/>
    </row>
    <row r="120" spans="1:13" ht="16.5" customHeight="1">
      <c r="A120" s="41"/>
      <c r="B120" s="30" t="s">
        <v>16</v>
      </c>
      <c r="C120" s="163" t="s">
        <v>136</v>
      </c>
      <c r="D120" s="113"/>
      <c r="E120" s="113"/>
      <c r="F120" s="113"/>
      <c r="G120" s="113"/>
      <c r="H120" s="163" t="s">
        <v>131</v>
      </c>
      <c r="I120" s="113"/>
      <c r="J120" s="113"/>
      <c r="K120" s="113"/>
      <c r="L120" s="113"/>
      <c r="M120" s="23"/>
    </row>
    <row r="121" spans="1:13" s="35" customFormat="1" ht="16.5" customHeight="1">
      <c r="A121" s="33"/>
      <c r="B121" s="49" t="s">
        <v>91</v>
      </c>
      <c r="C121" s="40">
        <v>35</v>
      </c>
      <c r="D121" s="117">
        <v>2.6</v>
      </c>
      <c r="E121" s="117">
        <v>1.01</v>
      </c>
      <c r="F121" s="117">
        <v>17.8</v>
      </c>
      <c r="G121" s="117">
        <v>92.4</v>
      </c>
      <c r="H121" s="40">
        <v>35</v>
      </c>
      <c r="I121" s="117">
        <v>2.6</v>
      </c>
      <c r="J121" s="117">
        <v>1.01</v>
      </c>
      <c r="K121" s="117">
        <v>17.8</v>
      </c>
      <c r="L121" s="117">
        <v>92.4</v>
      </c>
      <c r="M121" s="23"/>
    </row>
    <row r="122" spans="1:13" s="31" customFormat="1" ht="16.5" customHeight="1">
      <c r="A122" s="41"/>
      <c r="B122" s="49" t="s">
        <v>8</v>
      </c>
      <c r="C122" s="40">
        <v>20</v>
      </c>
      <c r="D122" s="117">
        <v>6.02</v>
      </c>
      <c r="E122" s="117">
        <v>7.4</v>
      </c>
      <c r="F122" s="117">
        <v>7.0000000000000007E-2</v>
      </c>
      <c r="G122" s="117">
        <v>90.8</v>
      </c>
      <c r="H122" s="40">
        <v>25</v>
      </c>
      <c r="I122" s="117">
        <v>6.02</v>
      </c>
      <c r="J122" s="117">
        <v>7.4</v>
      </c>
      <c r="K122" s="117">
        <v>7.0000000000000007E-2</v>
      </c>
      <c r="L122" s="117">
        <v>90.8</v>
      </c>
      <c r="M122" s="23"/>
    </row>
    <row r="123" spans="1:13" s="31" customFormat="1" ht="19.5" customHeight="1">
      <c r="A123" s="41">
        <v>309</v>
      </c>
      <c r="B123" s="46" t="s">
        <v>17</v>
      </c>
      <c r="C123" s="116">
        <v>150</v>
      </c>
      <c r="D123" s="117">
        <v>5.46</v>
      </c>
      <c r="E123" s="117">
        <v>5.49</v>
      </c>
      <c r="F123" s="117">
        <v>30.46</v>
      </c>
      <c r="G123" s="117">
        <v>195.71</v>
      </c>
      <c r="H123" s="116">
        <v>150</v>
      </c>
      <c r="I123" s="117">
        <v>5.46</v>
      </c>
      <c r="J123" s="117">
        <v>5.49</v>
      </c>
      <c r="K123" s="117">
        <v>30.46</v>
      </c>
      <c r="L123" s="117">
        <v>195.71</v>
      </c>
      <c r="M123" s="23"/>
    </row>
    <row r="124" spans="1:13" s="35" customFormat="1" ht="19.5" customHeight="1">
      <c r="A124" s="41">
        <v>278</v>
      </c>
      <c r="B124" s="49" t="s">
        <v>125</v>
      </c>
      <c r="C124" s="99">
        <v>150</v>
      </c>
      <c r="D124" s="100">
        <v>9.49</v>
      </c>
      <c r="E124" s="100">
        <v>21.97</v>
      </c>
      <c r="F124" s="100">
        <v>15.83</v>
      </c>
      <c r="G124" s="100">
        <v>304.08999999999997</v>
      </c>
      <c r="H124" s="99">
        <v>150</v>
      </c>
      <c r="I124" s="100">
        <v>9.49</v>
      </c>
      <c r="J124" s="100">
        <v>21.97</v>
      </c>
      <c r="K124" s="100">
        <v>15.83</v>
      </c>
      <c r="L124" s="100">
        <v>304.08999999999997</v>
      </c>
      <c r="M124" s="23"/>
    </row>
    <row r="125" spans="1:13" s="35" customFormat="1" ht="26.25" customHeight="1">
      <c r="A125" s="41">
        <v>377</v>
      </c>
      <c r="B125" s="49" t="s">
        <v>123</v>
      </c>
      <c r="C125" s="99">
        <v>207</v>
      </c>
      <c r="D125" s="100">
        <v>0.2</v>
      </c>
      <c r="E125" s="100">
        <v>0</v>
      </c>
      <c r="F125" s="100">
        <v>16</v>
      </c>
      <c r="G125" s="100">
        <v>65</v>
      </c>
      <c r="H125" s="99">
        <v>205</v>
      </c>
      <c r="I125" s="100"/>
      <c r="J125" s="100">
        <v>0</v>
      </c>
      <c r="K125" s="100">
        <v>15</v>
      </c>
      <c r="L125" s="100">
        <v>64</v>
      </c>
      <c r="M125" s="23"/>
    </row>
    <row r="126" spans="1:13" ht="30" thickBot="1">
      <c r="A126" s="70"/>
      <c r="B126" s="83" t="s">
        <v>124</v>
      </c>
      <c r="C126" s="119">
        <v>35</v>
      </c>
      <c r="D126" s="107">
        <v>4</v>
      </c>
      <c r="E126" s="107">
        <v>4.9000000000000004</v>
      </c>
      <c r="F126" s="107">
        <v>27.2</v>
      </c>
      <c r="G126" s="107">
        <v>208</v>
      </c>
      <c r="H126" s="119">
        <v>35</v>
      </c>
      <c r="I126" s="107">
        <v>4</v>
      </c>
      <c r="J126" s="107">
        <v>4.9000000000000004</v>
      </c>
      <c r="K126" s="107">
        <v>27.2</v>
      </c>
      <c r="L126" s="107">
        <v>208</v>
      </c>
    </row>
    <row r="127" spans="1:13">
      <c r="A127" s="39"/>
      <c r="B127" s="48" t="s">
        <v>101</v>
      </c>
      <c r="C127" s="101">
        <v>30</v>
      </c>
      <c r="D127" s="102">
        <v>3.2</v>
      </c>
      <c r="E127" s="102">
        <v>0.5</v>
      </c>
      <c r="F127" s="102">
        <v>16.8</v>
      </c>
      <c r="G127" s="102">
        <v>84.8</v>
      </c>
      <c r="H127" s="101">
        <v>30</v>
      </c>
      <c r="I127" s="102">
        <v>3.2</v>
      </c>
      <c r="J127" s="102">
        <v>0.5</v>
      </c>
      <c r="K127" s="102">
        <v>16.8</v>
      </c>
      <c r="L127" s="102">
        <v>84.8</v>
      </c>
    </row>
    <row r="128" spans="1:13">
      <c r="A128" s="71"/>
      <c r="B128" s="91" t="s">
        <v>32</v>
      </c>
      <c r="C128" s="164">
        <f t="shared" ref="C128:L128" si="10">SUM(C121:C127)</f>
        <v>627</v>
      </c>
      <c r="D128" s="155">
        <f t="shared" si="10"/>
        <v>30.97</v>
      </c>
      <c r="E128" s="155">
        <f t="shared" si="10"/>
        <v>41.269999999999996</v>
      </c>
      <c r="F128" s="155">
        <f t="shared" si="10"/>
        <v>124.16</v>
      </c>
      <c r="G128" s="155">
        <f t="shared" si="10"/>
        <v>1040.8</v>
      </c>
      <c r="H128" s="164">
        <f t="shared" si="10"/>
        <v>630</v>
      </c>
      <c r="I128" s="155">
        <f t="shared" si="10"/>
        <v>30.77</v>
      </c>
      <c r="J128" s="155">
        <f t="shared" si="10"/>
        <v>41.269999999999996</v>
      </c>
      <c r="K128" s="155">
        <f t="shared" si="10"/>
        <v>123.16</v>
      </c>
      <c r="L128" s="155">
        <f t="shared" si="10"/>
        <v>1039.8</v>
      </c>
    </row>
    <row r="129" spans="1:12" ht="15.75" thickBot="1">
      <c r="A129" s="72"/>
      <c r="B129" s="124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</row>
    <row r="130" spans="1:12" s="31" customFormat="1" ht="18.75" customHeight="1" thickBot="1">
      <c r="A130" s="12"/>
      <c r="B130" s="261" t="s">
        <v>2</v>
      </c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</row>
    <row r="131" spans="1:12" s="35" customFormat="1" ht="20.25" customHeight="1">
      <c r="A131" s="32">
        <v>47</v>
      </c>
      <c r="B131" s="165" t="s">
        <v>126</v>
      </c>
      <c r="C131" s="92">
        <v>60</v>
      </c>
      <c r="D131" s="93">
        <v>0.96</v>
      </c>
      <c r="E131" s="93">
        <v>3</v>
      </c>
      <c r="F131" s="93">
        <v>6.6</v>
      </c>
      <c r="G131" s="93">
        <v>57</v>
      </c>
      <c r="H131" s="92">
        <v>100</v>
      </c>
      <c r="I131" s="93">
        <v>1.6</v>
      </c>
      <c r="J131" s="93">
        <v>5</v>
      </c>
      <c r="K131" s="93">
        <v>110</v>
      </c>
      <c r="L131" s="93">
        <v>95</v>
      </c>
    </row>
    <row r="132" spans="1:12" ht="19.5">
      <c r="A132" s="32">
        <v>82</v>
      </c>
      <c r="B132" s="166" t="s">
        <v>180</v>
      </c>
      <c r="C132" s="105">
        <v>285</v>
      </c>
      <c r="D132" s="100">
        <v>9.6</v>
      </c>
      <c r="E132" s="100">
        <v>5.04</v>
      </c>
      <c r="F132" s="100">
        <v>4.9000000000000004</v>
      </c>
      <c r="G132" s="100">
        <v>188</v>
      </c>
      <c r="H132" s="105">
        <v>285</v>
      </c>
      <c r="I132" s="100">
        <v>9.6</v>
      </c>
      <c r="J132" s="100">
        <v>5.04</v>
      </c>
      <c r="K132" s="100">
        <v>4.9000000000000004</v>
      </c>
      <c r="L132" s="100">
        <v>188</v>
      </c>
    </row>
    <row r="133" spans="1:12">
      <c r="A133" s="41">
        <v>304</v>
      </c>
      <c r="B133" s="166" t="s">
        <v>9</v>
      </c>
      <c r="C133" s="40">
        <v>150</v>
      </c>
      <c r="D133" s="117">
        <v>3.77</v>
      </c>
      <c r="E133" s="117">
        <v>6.11</v>
      </c>
      <c r="F133" s="117">
        <v>7.45</v>
      </c>
      <c r="G133" s="117">
        <v>235.65</v>
      </c>
      <c r="H133" s="40">
        <v>180</v>
      </c>
      <c r="I133" s="117">
        <v>4.5199999999999996</v>
      </c>
      <c r="J133" s="117">
        <v>7.33</v>
      </c>
      <c r="K133" s="117">
        <v>8.94</v>
      </c>
      <c r="L133" s="117">
        <v>282.77999999999997</v>
      </c>
    </row>
    <row r="134" spans="1:12" ht="15.75" thickBot="1">
      <c r="A134" s="37">
        <v>260</v>
      </c>
      <c r="B134" s="51" t="s">
        <v>70</v>
      </c>
      <c r="C134" s="40">
        <v>90</v>
      </c>
      <c r="D134" s="117">
        <v>13.86</v>
      </c>
      <c r="E134" s="117">
        <v>5.76</v>
      </c>
      <c r="F134" s="117">
        <v>3.33</v>
      </c>
      <c r="G134" s="117">
        <v>120.6</v>
      </c>
      <c r="H134" s="40">
        <v>100</v>
      </c>
      <c r="I134" s="117">
        <v>15.4</v>
      </c>
      <c r="J134" s="117">
        <v>6.4</v>
      </c>
      <c r="K134" s="117">
        <v>3.7</v>
      </c>
      <c r="L134" s="117">
        <v>134</v>
      </c>
    </row>
    <row r="135" spans="1:12" ht="19.5">
      <c r="A135" s="41">
        <v>349</v>
      </c>
      <c r="B135" s="51" t="s">
        <v>104</v>
      </c>
      <c r="C135" s="105">
        <v>200</v>
      </c>
      <c r="D135" s="100">
        <v>0.08</v>
      </c>
      <c r="E135" s="100">
        <v>0</v>
      </c>
      <c r="F135" s="100">
        <v>21.82</v>
      </c>
      <c r="G135" s="100">
        <v>87.6</v>
      </c>
      <c r="H135" s="105">
        <v>200</v>
      </c>
      <c r="I135" s="100">
        <v>0.08</v>
      </c>
      <c r="J135" s="100">
        <v>0</v>
      </c>
      <c r="K135" s="100">
        <v>21.82</v>
      </c>
      <c r="L135" s="100">
        <v>87.6</v>
      </c>
    </row>
    <row r="136" spans="1:12" ht="15.75" thickBot="1">
      <c r="A136" s="71"/>
      <c r="B136" s="167" t="s">
        <v>92</v>
      </c>
      <c r="C136" s="119">
        <v>60</v>
      </c>
      <c r="D136" s="120">
        <v>4.08</v>
      </c>
      <c r="E136" s="120">
        <v>0.72</v>
      </c>
      <c r="F136" s="120">
        <v>29.52</v>
      </c>
      <c r="G136" s="120">
        <v>129</v>
      </c>
      <c r="H136" s="119">
        <v>60</v>
      </c>
      <c r="I136" s="120">
        <v>4.08</v>
      </c>
      <c r="J136" s="120">
        <v>0.72</v>
      </c>
      <c r="K136" s="120">
        <v>29.52</v>
      </c>
      <c r="L136" s="120">
        <v>129</v>
      </c>
    </row>
    <row r="137" spans="1:12" ht="15.75" thickBot="1">
      <c r="A137" s="71"/>
      <c r="B137" s="87" t="s">
        <v>32</v>
      </c>
      <c r="C137" s="168">
        <f t="shared" ref="C137:L137" si="11">SUM(C131:C136)</f>
        <v>845</v>
      </c>
      <c r="D137" s="168">
        <f t="shared" si="11"/>
        <v>32.349999999999994</v>
      </c>
      <c r="E137" s="168">
        <f t="shared" si="11"/>
        <v>20.629999999999995</v>
      </c>
      <c r="F137" s="168">
        <f t="shared" si="11"/>
        <v>73.62</v>
      </c>
      <c r="G137" s="168">
        <f t="shared" si="11"/>
        <v>817.85</v>
      </c>
      <c r="H137" s="168">
        <f t="shared" si="11"/>
        <v>925</v>
      </c>
      <c r="I137" s="168">
        <f t="shared" si="11"/>
        <v>35.279999999999994</v>
      </c>
      <c r="J137" s="168">
        <f t="shared" si="11"/>
        <v>24.489999999999995</v>
      </c>
      <c r="K137" s="168">
        <f t="shared" si="11"/>
        <v>178.88000000000002</v>
      </c>
      <c r="L137" s="168">
        <f t="shared" si="11"/>
        <v>916.38</v>
      </c>
    </row>
    <row r="138" spans="1:12" s="35" customFormat="1" ht="15.75" thickBot="1">
      <c r="A138" s="12"/>
      <c r="B138" s="261" t="s">
        <v>160</v>
      </c>
      <c r="C138" s="262"/>
      <c r="D138" s="262"/>
      <c r="E138" s="262"/>
      <c r="F138" s="262"/>
      <c r="G138" s="262"/>
      <c r="H138" s="262"/>
      <c r="I138" s="262"/>
      <c r="J138" s="262"/>
      <c r="K138" s="262"/>
      <c r="L138" s="262"/>
    </row>
    <row r="139" spans="1:12" s="35" customFormat="1" ht="19.5">
      <c r="A139" s="32">
        <v>47</v>
      </c>
      <c r="B139" s="165" t="s">
        <v>126</v>
      </c>
      <c r="C139" s="157"/>
      <c r="D139" s="157"/>
      <c r="E139" s="157"/>
      <c r="F139" s="157"/>
      <c r="G139" s="157"/>
      <c r="H139" s="92">
        <v>100</v>
      </c>
      <c r="I139" s="93">
        <v>1.6</v>
      </c>
      <c r="J139" s="93">
        <v>5</v>
      </c>
      <c r="K139" s="93">
        <v>110</v>
      </c>
      <c r="L139" s="93">
        <v>95</v>
      </c>
    </row>
    <row r="140" spans="1:12" s="35" customFormat="1" ht="20.25" thickBot="1">
      <c r="A140" s="32">
        <v>82</v>
      </c>
      <c r="B140" s="166" t="s">
        <v>180</v>
      </c>
      <c r="C140" s="105"/>
      <c r="D140" s="100"/>
      <c r="E140" s="100"/>
      <c r="F140" s="100"/>
      <c r="G140" s="100"/>
      <c r="H140" s="105">
        <v>285</v>
      </c>
      <c r="I140" s="100">
        <v>9.6</v>
      </c>
      <c r="J140" s="100">
        <v>5.04</v>
      </c>
      <c r="K140" s="100">
        <v>4.9000000000000004</v>
      </c>
      <c r="L140" s="100">
        <v>188</v>
      </c>
    </row>
    <row r="141" spans="1:12" s="35" customFormat="1" ht="19.5">
      <c r="A141" s="41">
        <v>171</v>
      </c>
      <c r="B141" s="166" t="s">
        <v>164</v>
      </c>
      <c r="C141" s="157"/>
      <c r="D141" s="157"/>
      <c r="E141" s="157"/>
      <c r="F141" s="157"/>
      <c r="G141" s="157"/>
      <c r="H141" s="94" t="s">
        <v>159</v>
      </c>
      <c r="I141" s="95">
        <v>10.32</v>
      </c>
      <c r="J141" s="95">
        <v>7.31</v>
      </c>
      <c r="K141" s="95">
        <v>46.37</v>
      </c>
      <c r="L141" s="95">
        <v>292.5</v>
      </c>
    </row>
    <row r="142" spans="1:12" s="35" customFormat="1" ht="15.75" thickBot="1">
      <c r="A142" s="37">
        <v>260</v>
      </c>
      <c r="B142" s="51" t="s">
        <v>70</v>
      </c>
      <c r="C142" s="40"/>
      <c r="D142" s="117"/>
      <c r="E142" s="117"/>
      <c r="F142" s="117"/>
      <c r="G142" s="117"/>
      <c r="H142" s="40">
        <v>100</v>
      </c>
      <c r="I142" s="117">
        <v>15.4</v>
      </c>
      <c r="J142" s="117">
        <v>6.4</v>
      </c>
      <c r="K142" s="117">
        <v>3.7</v>
      </c>
      <c r="L142" s="117">
        <v>134</v>
      </c>
    </row>
    <row r="143" spans="1:12" s="35" customFormat="1" ht="19.5">
      <c r="A143" s="41">
        <v>349</v>
      </c>
      <c r="B143" s="51" t="s">
        <v>104</v>
      </c>
      <c r="C143" s="157"/>
      <c r="D143" s="157"/>
      <c r="E143" s="157"/>
      <c r="F143" s="157"/>
      <c r="G143" s="157"/>
      <c r="H143" s="105">
        <v>200</v>
      </c>
      <c r="I143" s="100">
        <v>0.08</v>
      </c>
      <c r="J143" s="100">
        <v>0</v>
      </c>
      <c r="K143" s="100">
        <v>21.82</v>
      </c>
      <c r="L143" s="100">
        <v>87.6</v>
      </c>
    </row>
    <row r="144" spans="1:12" s="35" customFormat="1" ht="15.75" thickBot="1">
      <c r="A144" s="71"/>
      <c r="B144" s="167" t="s">
        <v>92</v>
      </c>
      <c r="C144" s="157"/>
      <c r="D144" s="157"/>
      <c r="E144" s="157"/>
      <c r="F144" s="157"/>
      <c r="G144" s="157"/>
      <c r="H144" s="119">
        <v>60</v>
      </c>
      <c r="I144" s="120">
        <v>4.08</v>
      </c>
      <c r="J144" s="120">
        <v>0.72</v>
      </c>
      <c r="K144" s="120">
        <v>29.52</v>
      </c>
      <c r="L144" s="120">
        <v>129</v>
      </c>
    </row>
    <row r="145" spans="1:12" ht="15.75" thickBot="1">
      <c r="A145" s="71"/>
      <c r="B145" s="87" t="s">
        <v>32</v>
      </c>
      <c r="C145" s="115"/>
      <c r="D145" s="157"/>
      <c r="E145" s="157"/>
      <c r="F145" s="157"/>
      <c r="G145" s="157"/>
      <c r="H145" s="169">
        <f>SUM(H139+H140+H141+H142+H143+H144)</f>
        <v>925</v>
      </c>
      <c r="I145" s="168">
        <f>SUM(I139:I144)</f>
        <v>41.08</v>
      </c>
      <c r="J145" s="168">
        <f>SUM(J139:J144)</f>
        <v>24.47</v>
      </c>
      <c r="K145" s="168">
        <f>SUM(K139:K144)</f>
        <v>216.31</v>
      </c>
      <c r="L145" s="168">
        <f>SUM(L139:L144)</f>
        <v>926.1</v>
      </c>
    </row>
    <row r="146" spans="1:12" ht="15.75" thickBot="1">
      <c r="A146" s="36"/>
      <c r="B146" s="264" t="s">
        <v>4</v>
      </c>
      <c r="C146" s="265"/>
      <c r="D146" s="265"/>
      <c r="E146" s="265"/>
      <c r="F146" s="265"/>
      <c r="G146" s="265"/>
      <c r="H146" s="265"/>
      <c r="I146" s="265"/>
      <c r="J146" s="265"/>
      <c r="K146" s="265"/>
      <c r="L146" s="265"/>
    </row>
    <row r="147" spans="1:12" ht="15.75" thickBot="1">
      <c r="A147" s="37"/>
      <c r="B147" s="88" t="s">
        <v>128</v>
      </c>
      <c r="C147" s="128">
        <v>200</v>
      </c>
      <c r="D147" s="93">
        <v>0</v>
      </c>
      <c r="E147" s="93">
        <v>0</v>
      </c>
      <c r="F147" s="93">
        <v>24.4</v>
      </c>
      <c r="G147" s="93">
        <v>101</v>
      </c>
      <c r="H147" s="92"/>
      <c r="I147" s="93"/>
      <c r="J147" s="93"/>
      <c r="K147" s="93"/>
      <c r="L147" s="93"/>
    </row>
    <row r="148" spans="1:12" s="31" customFormat="1" ht="15.75" thickBot="1">
      <c r="A148" s="34"/>
      <c r="B148" s="53" t="s">
        <v>122</v>
      </c>
      <c r="C148" s="170">
        <v>100</v>
      </c>
      <c r="D148" s="130">
        <v>7</v>
      </c>
      <c r="E148" s="130">
        <v>18</v>
      </c>
      <c r="F148" s="130">
        <v>67</v>
      </c>
      <c r="G148" s="130">
        <v>460</v>
      </c>
      <c r="H148" s="171"/>
      <c r="I148" s="130"/>
      <c r="J148" s="130"/>
      <c r="K148" s="130"/>
      <c r="L148" s="130"/>
    </row>
    <row r="149" spans="1:12">
      <c r="A149" s="70"/>
      <c r="B149" s="172"/>
      <c r="C149" s="173"/>
      <c r="D149" s="174"/>
      <c r="E149" s="174"/>
      <c r="F149" s="174"/>
      <c r="G149" s="174"/>
      <c r="H149" s="175"/>
      <c r="I149" s="174"/>
      <c r="J149" s="174"/>
      <c r="K149" s="174"/>
      <c r="L149" s="174"/>
    </row>
    <row r="150" spans="1:12" ht="15.75" thickBot="1">
      <c r="A150" s="71"/>
      <c r="B150" s="87" t="s">
        <v>32</v>
      </c>
      <c r="C150" s="168">
        <f t="shared" ref="C150:G150" si="12">SUM(C147:C148)</f>
        <v>300</v>
      </c>
      <c r="D150" s="168">
        <f t="shared" si="12"/>
        <v>7</v>
      </c>
      <c r="E150" s="168">
        <f t="shared" si="12"/>
        <v>18</v>
      </c>
      <c r="F150" s="168">
        <f t="shared" si="12"/>
        <v>91.4</v>
      </c>
      <c r="G150" s="168">
        <f t="shared" si="12"/>
        <v>561</v>
      </c>
      <c r="H150" s="168"/>
      <c r="I150" s="168"/>
      <c r="J150" s="168"/>
      <c r="K150" s="168"/>
      <c r="L150" s="168"/>
    </row>
    <row r="151" spans="1:12" ht="15.75" thickBot="1">
      <c r="A151" s="72"/>
      <c r="B151" s="266" t="s">
        <v>44</v>
      </c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</row>
    <row r="152" spans="1:12" ht="27" customHeight="1">
      <c r="A152" s="25"/>
      <c r="B152" s="261" t="s">
        <v>18</v>
      </c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</row>
    <row r="153" spans="1:12" s="35" customFormat="1" ht="27" customHeight="1">
      <c r="A153" s="32"/>
      <c r="B153" s="51" t="s">
        <v>14</v>
      </c>
      <c r="C153" s="40" t="s">
        <v>132</v>
      </c>
      <c r="D153" s="117"/>
      <c r="E153" s="117"/>
      <c r="F153" s="117"/>
      <c r="G153" s="117"/>
      <c r="H153" s="40" t="s">
        <v>132</v>
      </c>
      <c r="I153" s="117"/>
      <c r="J153" s="117"/>
      <c r="K153" s="117"/>
      <c r="L153" s="117"/>
    </row>
    <row r="154" spans="1:12" s="35" customFormat="1" ht="27" customHeight="1">
      <c r="A154" s="41"/>
      <c r="B154" s="166" t="s">
        <v>91</v>
      </c>
      <c r="C154" s="40">
        <v>35</v>
      </c>
      <c r="D154" s="117">
        <v>2.6</v>
      </c>
      <c r="E154" s="117">
        <v>1.01</v>
      </c>
      <c r="F154" s="117">
        <v>17.8</v>
      </c>
      <c r="G154" s="117">
        <v>92.4</v>
      </c>
      <c r="H154" s="40">
        <v>35</v>
      </c>
      <c r="I154" s="117">
        <v>2.6</v>
      </c>
      <c r="J154" s="117">
        <v>1.01</v>
      </c>
      <c r="K154" s="117">
        <v>17.8</v>
      </c>
      <c r="L154" s="117">
        <v>92.4</v>
      </c>
    </row>
    <row r="155" spans="1:12" s="35" customFormat="1" ht="27" customHeight="1" thickBot="1">
      <c r="A155" s="38"/>
      <c r="B155" s="51" t="s">
        <v>0</v>
      </c>
      <c r="C155" s="144">
        <v>10</v>
      </c>
      <c r="D155" s="100">
        <v>0.1</v>
      </c>
      <c r="E155" s="100">
        <v>8.1999999999999993</v>
      </c>
      <c r="F155" s="100">
        <v>0.1</v>
      </c>
      <c r="G155" s="100">
        <v>75</v>
      </c>
      <c r="H155" s="144">
        <v>10</v>
      </c>
      <c r="I155" s="100">
        <v>0.1</v>
      </c>
      <c r="J155" s="100">
        <v>8.1999999999999993</v>
      </c>
      <c r="K155" s="100">
        <v>0.1</v>
      </c>
      <c r="L155" s="100">
        <v>75</v>
      </c>
    </row>
    <row r="156" spans="1:12" s="35" customFormat="1" ht="27.75" customHeight="1">
      <c r="A156" s="41">
        <v>181</v>
      </c>
      <c r="B156" s="176" t="s">
        <v>129</v>
      </c>
      <c r="C156" s="92">
        <v>160</v>
      </c>
      <c r="D156" s="93">
        <v>4.5</v>
      </c>
      <c r="E156" s="93">
        <v>8.5</v>
      </c>
      <c r="F156" s="93">
        <v>25</v>
      </c>
      <c r="G156" s="93">
        <v>195</v>
      </c>
      <c r="H156" s="92">
        <v>160</v>
      </c>
      <c r="I156" s="93">
        <v>4.5</v>
      </c>
      <c r="J156" s="93">
        <v>8.5</v>
      </c>
      <c r="K156" s="93">
        <v>25</v>
      </c>
      <c r="L156" s="93">
        <v>195</v>
      </c>
    </row>
    <row r="157" spans="1:12" s="35" customFormat="1" ht="26.25" customHeight="1">
      <c r="A157" s="41">
        <v>209</v>
      </c>
      <c r="B157" s="51" t="s">
        <v>130</v>
      </c>
      <c r="C157" s="101">
        <v>40</v>
      </c>
      <c r="D157" s="104">
        <v>5.0999999999999996</v>
      </c>
      <c r="E157" s="104">
        <v>5.0999999999999996</v>
      </c>
      <c r="F157" s="104">
        <v>4.5999999999999996</v>
      </c>
      <c r="G157" s="104">
        <v>63</v>
      </c>
      <c r="H157" s="101">
        <v>40</v>
      </c>
      <c r="I157" s="104">
        <v>5.0999999999999996</v>
      </c>
      <c r="J157" s="104">
        <v>5.0999999999999996</v>
      </c>
      <c r="K157" s="104">
        <v>4.5999999999999996</v>
      </c>
      <c r="L157" s="104">
        <v>63</v>
      </c>
    </row>
    <row r="158" spans="1:12" s="31" customFormat="1" ht="18.75" customHeight="1">
      <c r="A158" s="41">
        <v>382</v>
      </c>
      <c r="B158" s="51" t="s">
        <v>13</v>
      </c>
      <c r="C158" s="101">
        <v>200</v>
      </c>
      <c r="D158" s="104">
        <v>4.9000000000000004</v>
      </c>
      <c r="E158" s="104">
        <v>5</v>
      </c>
      <c r="F158" s="104">
        <v>32.5</v>
      </c>
      <c r="G158" s="104">
        <v>190</v>
      </c>
      <c r="H158" s="101">
        <v>200</v>
      </c>
      <c r="I158" s="104">
        <v>4.9000000000000004</v>
      </c>
      <c r="J158" s="104">
        <v>5</v>
      </c>
      <c r="K158" s="104">
        <v>32.5</v>
      </c>
      <c r="L158" s="104">
        <v>190</v>
      </c>
    </row>
    <row r="159" spans="1:12">
      <c r="A159" s="70"/>
      <c r="B159" s="51" t="s">
        <v>113</v>
      </c>
      <c r="C159" s="40">
        <v>30</v>
      </c>
      <c r="D159" s="100">
        <v>3.2</v>
      </c>
      <c r="E159" s="100">
        <v>0.5</v>
      </c>
      <c r="F159" s="100">
        <v>16.8</v>
      </c>
      <c r="G159" s="100">
        <v>84.8</v>
      </c>
      <c r="H159" s="40">
        <v>30</v>
      </c>
      <c r="I159" s="100">
        <v>3.2</v>
      </c>
      <c r="J159" s="100">
        <v>0.5</v>
      </c>
      <c r="K159" s="100">
        <v>16.8</v>
      </c>
      <c r="L159" s="100">
        <v>84.8</v>
      </c>
    </row>
    <row r="160" spans="1:12">
      <c r="A160" s="71"/>
      <c r="B160" s="177" t="s">
        <v>102</v>
      </c>
      <c r="C160" s="101">
        <v>200</v>
      </c>
      <c r="D160" s="104">
        <v>0.8</v>
      </c>
      <c r="E160" s="104">
        <v>0.6</v>
      </c>
      <c r="F160" s="104">
        <v>10.3</v>
      </c>
      <c r="G160" s="104">
        <v>94</v>
      </c>
      <c r="H160" s="101">
        <v>200</v>
      </c>
      <c r="I160" s="104">
        <v>0.8</v>
      </c>
      <c r="J160" s="104">
        <v>0.6</v>
      </c>
      <c r="K160" s="104">
        <v>10.3</v>
      </c>
      <c r="L160" s="104">
        <v>94</v>
      </c>
    </row>
    <row r="161" spans="1:12">
      <c r="A161" s="71"/>
      <c r="B161" s="87" t="s">
        <v>32</v>
      </c>
      <c r="C161" s="155">
        <f t="shared" ref="C161:L161" si="13">SUM(C154:C160)</f>
        <v>675</v>
      </c>
      <c r="D161" s="155">
        <f t="shared" si="13"/>
        <v>21.200000000000003</v>
      </c>
      <c r="E161" s="155">
        <f t="shared" si="13"/>
        <v>28.910000000000004</v>
      </c>
      <c r="F161" s="155">
        <f t="shared" si="13"/>
        <v>107.1</v>
      </c>
      <c r="G161" s="155">
        <f t="shared" si="13"/>
        <v>794.19999999999993</v>
      </c>
      <c r="H161" s="155">
        <f t="shared" si="13"/>
        <v>675</v>
      </c>
      <c r="I161" s="155">
        <f t="shared" si="13"/>
        <v>21.200000000000003</v>
      </c>
      <c r="J161" s="155">
        <f t="shared" si="13"/>
        <v>28.910000000000004</v>
      </c>
      <c r="K161" s="155">
        <f t="shared" si="13"/>
        <v>107.1</v>
      </c>
      <c r="L161" s="155">
        <f t="shared" si="13"/>
        <v>794.19999999999993</v>
      </c>
    </row>
    <row r="162" spans="1:12" ht="15.75" thickBot="1">
      <c r="A162" s="72"/>
      <c r="B162" s="124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</row>
    <row r="163" spans="1:12" ht="15.75" thickBot="1">
      <c r="A163" s="42"/>
      <c r="B163" s="274" t="s">
        <v>2</v>
      </c>
      <c r="C163" s="275"/>
      <c r="D163" s="275"/>
      <c r="E163" s="275"/>
      <c r="F163" s="275"/>
      <c r="G163" s="275"/>
      <c r="H163" s="275"/>
      <c r="I163" s="275"/>
      <c r="J163" s="275"/>
      <c r="K163" s="275"/>
      <c r="L163" s="275"/>
    </row>
    <row r="164" spans="1:12" s="35" customFormat="1" ht="24" customHeight="1">
      <c r="A164" s="41">
        <v>45</v>
      </c>
      <c r="B164" s="88" t="s">
        <v>135</v>
      </c>
      <c r="C164" s="112">
        <v>60</v>
      </c>
      <c r="D164" s="113">
        <v>0.74</v>
      </c>
      <c r="E164" s="113">
        <v>0.06</v>
      </c>
      <c r="F164" s="113">
        <v>6.89</v>
      </c>
      <c r="G164" s="113">
        <v>52.8</v>
      </c>
      <c r="H164" s="112">
        <v>100</v>
      </c>
      <c r="I164" s="113">
        <v>1.4</v>
      </c>
      <c r="J164" s="113">
        <v>4.5999999999999996</v>
      </c>
      <c r="K164" s="113">
        <v>10.3</v>
      </c>
      <c r="L164" s="113">
        <v>88</v>
      </c>
    </row>
    <row r="165" spans="1:12" s="35" customFormat="1" ht="19.5">
      <c r="A165" s="41">
        <v>102</v>
      </c>
      <c r="B165" s="51" t="s">
        <v>181</v>
      </c>
      <c r="C165" s="101">
        <v>295</v>
      </c>
      <c r="D165" s="104">
        <v>14</v>
      </c>
      <c r="E165" s="104">
        <v>11.3</v>
      </c>
      <c r="F165" s="104">
        <v>23.4</v>
      </c>
      <c r="G165" s="104">
        <v>253</v>
      </c>
      <c r="H165" s="101">
        <v>300</v>
      </c>
      <c r="I165" s="104">
        <v>14.3</v>
      </c>
      <c r="J165" s="104">
        <v>11.5</v>
      </c>
      <c r="K165" s="104">
        <v>23.8</v>
      </c>
      <c r="L165" s="104">
        <v>258</v>
      </c>
    </row>
    <row r="166" spans="1:12" ht="15.75" thickBot="1">
      <c r="A166" s="41">
        <v>259</v>
      </c>
      <c r="B166" s="52" t="s">
        <v>134</v>
      </c>
      <c r="C166" s="116">
        <v>150</v>
      </c>
      <c r="D166" s="117">
        <v>14.7</v>
      </c>
      <c r="E166" s="117">
        <v>6.9</v>
      </c>
      <c r="F166" s="117">
        <v>18</v>
      </c>
      <c r="G166" s="117">
        <v>191</v>
      </c>
      <c r="H166" s="116">
        <v>180</v>
      </c>
      <c r="I166" s="117">
        <v>17.64</v>
      </c>
      <c r="J166" s="117">
        <v>8.2799999999999994</v>
      </c>
      <c r="K166" s="117">
        <v>21.6</v>
      </c>
      <c r="L166" s="117">
        <v>214.88</v>
      </c>
    </row>
    <row r="167" spans="1:12" ht="15.75" thickBot="1">
      <c r="A167" s="38"/>
      <c r="B167" s="88" t="s">
        <v>128</v>
      </c>
      <c r="C167" s="128">
        <v>200</v>
      </c>
      <c r="D167" s="93">
        <v>0</v>
      </c>
      <c r="E167" s="93">
        <v>0</v>
      </c>
      <c r="F167" s="93">
        <v>24.4</v>
      </c>
      <c r="G167" s="93">
        <v>101</v>
      </c>
      <c r="H167" s="128">
        <v>200</v>
      </c>
      <c r="I167" s="93">
        <v>0</v>
      </c>
      <c r="J167" s="93">
        <v>0</v>
      </c>
      <c r="K167" s="93">
        <v>24.4</v>
      </c>
      <c r="L167" s="93">
        <v>101</v>
      </c>
    </row>
    <row r="168" spans="1:12" ht="15.75" thickBot="1">
      <c r="A168" s="70"/>
      <c r="B168" s="53" t="s">
        <v>92</v>
      </c>
      <c r="C168" s="119">
        <v>60</v>
      </c>
      <c r="D168" s="120">
        <v>4.08</v>
      </c>
      <c r="E168" s="120">
        <v>0.72</v>
      </c>
      <c r="F168" s="120">
        <v>29.52</v>
      </c>
      <c r="G168" s="120">
        <v>129</v>
      </c>
      <c r="H168" s="119">
        <v>60</v>
      </c>
      <c r="I168" s="120">
        <v>4.08</v>
      </c>
      <c r="J168" s="120">
        <v>0.72</v>
      </c>
      <c r="K168" s="120">
        <v>29.52</v>
      </c>
      <c r="L168" s="120">
        <v>129</v>
      </c>
    </row>
    <row r="169" spans="1:12">
      <c r="A169" s="71"/>
      <c r="B169" s="131"/>
      <c r="C169" s="109"/>
      <c r="D169" s="123"/>
      <c r="E169" s="123"/>
      <c r="F169" s="123"/>
      <c r="G169" s="123"/>
      <c r="H169" s="109"/>
      <c r="I169" s="123"/>
      <c r="J169" s="123"/>
      <c r="K169" s="123"/>
      <c r="L169" s="123"/>
    </row>
    <row r="170" spans="1:12">
      <c r="A170" s="71"/>
      <c r="B170" s="87" t="s">
        <v>32</v>
      </c>
      <c r="C170" s="155">
        <f t="shared" ref="C170:L170" si="14">SUM(C164:C168)</f>
        <v>765</v>
      </c>
      <c r="D170" s="155">
        <f t="shared" si="14"/>
        <v>33.519999999999996</v>
      </c>
      <c r="E170" s="155">
        <f t="shared" si="14"/>
        <v>18.98</v>
      </c>
      <c r="F170" s="155">
        <f t="shared" si="14"/>
        <v>102.21</v>
      </c>
      <c r="G170" s="155">
        <f t="shared" si="14"/>
        <v>726.8</v>
      </c>
      <c r="H170" s="155">
        <f t="shared" si="14"/>
        <v>840</v>
      </c>
      <c r="I170" s="155">
        <f t="shared" si="14"/>
        <v>37.42</v>
      </c>
      <c r="J170" s="155">
        <f t="shared" si="14"/>
        <v>25.1</v>
      </c>
      <c r="K170" s="155">
        <f t="shared" si="14"/>
        <v>109.61999999999999</v>
      </c>
      <c r="L170" s="155">
        <f t="shared" si="14"/>
        <v>790.88</v>
      </c>
    </row>
    <row r="171" spans="1:12" ht="15.75" thickBot="1">
      <c r="A171" s="72"/>
      <c r="B171" s="124"/>
      <c r="C171" s="115"/>
      <c r="D171" s="157"/>
      <c r="E171" s="157"/>
      <c r="F171" s="157"/>
      <c r="G171" s="157"/>
      <c r="H171" s="115"/>
      <c r="I171" s="157"/>
      <c r="J171" s="157"/>
      <c r="K171" s="157"/>
      <c r="L171" s="157"/>
    </row>
    <row r="172" spans="1:12" ht="18" customHeight="1" thickBot="1">
      <c r="A172" s="36"/>
      <c r="B172" s="264" t="s">
        <v>4</v>
      </c>
      <c r="C172" s="265"/>
      <c r="D172" s="265"/>
      <c r="E172" s="265"/>
      <c r="F172" s="265"/>
      <c r="G172" s="265"/>
      <c r="H172" s="265"/>
      <c r="I172" s="265"/>
      <c r="J172" s="265"/>
      <c r="K172" s="265"/>
      <c r="L172" s="265"/>
    </row>
    <row r="173" spans="1:12" ht="15.75" thickBot="1">
      <c r="A173" s="38"/>
      <c r="B173" s="178" t="s">
        <v>16</v>
      </c>
      <c r="C173" s="128" t="s">
        <v>136</v>
      </c>
      <c r="D173" s="93"/>
      <c r="E173" s="93"/>
      <c r="F173" s="93"/>
      <c r="G173" s="93"/>
      <c r="H173" s="128"/>
      <c r="I173" s="113"/>
      <c r="J173" s="113"/>
      <c r="K173" s="113"/>
      <c r="L173" s="113"/>
    </row>
    <row r="174" spans="1:12" ht="15.75" thickBot="1">
      <c r="A174" s="70"/>
      <c r="B174" s="51" t="s">
        <v>91</v>
      </c>
      <c r="C174" s="40">
        <v>35</v>
      </c>
      <c r="D174" s="117">
        <v>2.6</v>
      </c>
      <c r="E174" s="117">
        <v>1.01</v>
      </c>
      <c r="F174" s="117">
        <v>17.8</v>
      </c>
      <c r="G174" s="117">
        <v>92.4</v>
      </c>
      <c r="H174" s="129"/>
      <c r="I174" s="130"/>
      <c r="J174" s="130"/>
      <c r="K174" s="130"/>
      <c r="L174" s="130"/>
    </row>
    <row r="175" spans="1:12">
      <c r="A175" s="71"/>
      <c r="B175" s="131" t="s">
        <v>88</v>
      </c>
      <c r="C175" s="109">
        <v>20</v>
      </c>
      <c r="D175" s="109">
        <v>4.68</v>
      </c>
      <c r="E175" s="161">
        <v>6</v>
      </c>
      <c r="F175" s="161">
        <v>0</v>
      </c>
      <c r="G175" s="161">
        <v>74.2</v>
      </c>
      <c r="H175" s="109"/>
      <c r="I175" s="161"/>
      <c r="J175" s="161"/>
      <c r="K175" s="161"/>
      <c r="L175" s="161"/>
    </row>
    <row r="176" spans="1:12" s="35" customFormat="1">
      <c r="A176" s="76"/>
      <c r="B176" s="179" t="s">
        <v>112</v>
      </c>
      <c r="C176" s="180">
        <v>35</v>
      </c>
      <c r="D176" s="109">
        <v>1.93</v>
      </c>
      <c r="E176" s="161">
        <v>2.2799999999999998</v>
      </c>
      <c r="F176" s="161">
        <v>12.22</v>
      </c>
      <c r="G176" s="161">
        <v>73.849999999999994</v>
      </c>
      <c r="H176" s="109"/>
      <c r="I176" s="161"/>
      <c r="J176" s="161"/>
      <c r="K176" s="161"/>
      <c r="L176" s="161"/>
    </row>
    <row r="177" spans="1:12" ht="15.75" thickBot="1">
      <c r="A177" s="38">
        <v>376</v>
      </c>
      <c r="B177" s="51" t="s">
        <v>1</v>
      </c>
      <c r="C177" s="99">
        <v>215</v>
      </c>
      <c r="D177" s="100">
        <v>0.1</v>
      </c>
      <c r="E177" s="100">
        <v>0.02</v>
      </c>
      <c r="F177" s="100">
        <v>15</v>
      </c>
      <c r="G177" s="100">
        <v>60</v>
      </c>
      <c r="H177" s="100"/>
      <c r="I177" s="168"/>
      <c r="J177" s="168"/>
      <c r="K177" s="168"/>
      <c r="L177" s="168"/>
    </row>
    <row r="178" spans="1:12" ht="15.75" customHeight="1" thickBot="1">
      <c r="A178" s="71"/>
      <c r="B178" s="181" t="s">
        <v>32</v>
      </c>
      <c r="C178" s="182">
        <f>SUM(C174:C177)</f>
        <v>305</v>
      </c>
      <c r="D178" s="156">
        <f>SUM(D174:D177)</f>
        <v>9.3099999999999987</v>
      </c>
      <c r="E178" s="156">
        <f>SUM(E174:E177)</f>
        <v>9.3099999999999987</v>
      </c>
      <c r="F178" s="156">
        <f>SUM(F174:F177)</f>
        <v>45.02</v>
      </c>
      <c r="G178" s="156">
        <f>SUM(G174:G177)</f>
        <v>300.45000000000005</v>
      </c>
      <c r="H178" s="115"/>
      <c r="I178" s="157"/>
      <c r="J178" s="157"/>
      <c r="K178" s="157"/>
      <c r="L178" s="157"/>
    </row>
    <row r="179" spans="1:12" ht="15.75" thickBot="1">
      <c r="A179" s="72"/>
      <c r="B179" s="266" t="s">
        <v>137</v>
      </c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</row>
    <row r="180" spans="1:12" ht="15.75" thickBot="1">
      <c r="A180" s="25"/>
      <c r="B180" s="261" t="s">
        <v>18</v>
      </c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</row>
    <row r="181" spans="1:12" s="35" customFormat="1" ht="15.75" thickBot="1">
      <c r="A181" s="41">
        <v>143</v>
      </c>
      <c r="B181" s="176" t="s">
        <v>138</v>
      </c>
      <c r="C181" s="92">
        <v>200</v>
      </c>
      <c r="D181" s="93">
        <v>14.3</v>
      </c>
      <c r="E181" s="93">
        <v>14.8</v>
      </c>
      <c r="F181" s="93">
        <v>15.8</v>
      </c>
      <c r="G181" s="93">
        <v>254</v>
      </c>
      <c r="H181" s="92">
        <v>200</v>
      </c>
      <c r="I181" s="93">
        <v>14.3</v>
      </c>
      <c r="J181" s="93">
        <v>14.8</v>
      </c>
      <c r="K181" s="93">
        <v>15.8</v>
      </c>
      <c r="L181" s="93">
        <v>254</v>
      </c>
    </row>
    <row r="182" spans="1:12" s="35" customFormat="1" ht="29.25">
      <c r="A182" s="41"/>
      <c r="B182" s="51" t="s">
        <v>106</v>
      </c>
      <c r="C182" s="128">
        <v>200</v>
      </c>
      <c r="D182" s="93">
        <v>0</v>
      </c>
      <c r="E182" s="93">
        <v>0</v>
      </c>
      <c r="F182" s="93">
        <v>24.4</v>
      </c>
      <c r="G182" s="93">
        <v>101</v>
      </c>
      <c r="H182" s="128">
        <v>200</v>
      </c>
      <c r="I182" s="93">
        <v>0</v>
      </c>
      <c r="J182" s="93">
        <v>0</v>
      </c>
      <c r="K182" s="93">
        <v>24.4</v>
      </c>
      <c r="L182" s="93">
        <v>101</v>
      </c>
    </row>
    <row r="183" spans="1:12" s="35" customFormat="1" ht="15.75" thickBot="1">
      <c r="A183" s="38">
        <v>376</v>
      </c>
      <c r="B183" s="51" t="s">
        <v>1</v>
      </c>
      <c r="C183" s="99">
        <v>200</v>
      </c>
      <c r="D183" s="100">
        <v>0.1</v>
      </c>
      <c r="E183" s="100">
        <v>0.02</v>
      </c>
      <c r="F183" s="100">
        <v>15</v>
      </c>
      <c r="G183" s="100">
        <v>60</v>
      </c>
      <c r="H183" s="99">
        <v>200</v>
      </c>
      <c r="I183" s="100">
        <v>0.1</v>
      </c>
      <c r="J183" s="100">
        <v>0.02</v>
      </c>
      <c r="K183" s="100">
        <v>15</v>
      </c>
      <c r="L183" s="100">
        <v>60</v>
      </c>
    </row>
    <row r="184" spans="1:12">
      <c r="A184" s="39"/>
      <c r="B184" s="177" t="s">
        <v>101</v>
      </c>
      <c r="C184" s="40">
        <v>30</v>
      </c>
      <c r="D184" s="100">
        <v>3.2</v>
      </c>
      <c r="E184" s="100">
        <v>0.5</v>
      </c>
      <c r="F184" s="100">
        <v>16.8</v>
      </c>
      <c r="G184" s="100">
        <v>84.8</v>
      </c>
      <c r="H184" s="40">
        <v>30</v>
      </c>
      <c r="I184" s="100">
        <v>3.2</v>
      </c>
      <c r="J184" s="100">
        <v>0.5</v>
      </c>
      <c r="K184" s="100">
        <v>16.8</v>
      </c>
      <c r="L184" s="100">
        <v>84.8</v>
      </c>
    </row>
    <row r="185" spans="1:12" s="35" customFormat="1">
      <c r="A185" s="41"/>
      <c r="B185" s="51" t="s">
        <v>103</v>
      </c>
      <c r="C185" s="98">
        <v>35</v>
      </c>
      <c r="D185" s="104">
        <v>2.4500000000000002</v>
      </c>
      <c r="E185" s="104">
        <v>6.3</v>
      </c>
      <c r="F185" s="104">
        <v>23.45</v>
      </c>
      <c r="G185" s="104">
        <v>161</v>
      </c>
      <c r="H185" s="98">
        <v>35</v>
      </c>
      <c r="I185" s="104">
        <v>2.4500000000000002</v>
      </c>
      <c r="J185" s="104">
        <v>6.3</v>
      </c>
      <c r="K185" s="104">
        <v>23.45</v>
      </c>
      <c r="L185" s="104">
        <v>161</v>
      </c>
    </row>
    <row r="186" spans="1:12">
      <c r="A186" s="71"/>
      <c r="B186" s="131"/>
      <c r="C186" s="109"/>
      <c r="D186" s="123"/>
      <c r="E186" s="123"/>
      <c r="F186" s="123"/>
      <c r="G186" s="123"/>
      <c r="H186" s="109"/>
      <c r="I186" s="123"/>
      <c r="J186" s="123"/>
      <c r="K186" s="123"/>
      <c r="L186" s="123"/>
    </row>
    <row r="187" spans="1:12">
      <c r="A187" s="71"/>
      <c r="B187" s="87" t="s">
        <v>32</v>
      </c>
      <c r="C187" s="155">
        <f t="shared" ref="C187:H187" si="15">SUM(C181:C186)</f>
        <v>665</v>
      </c>
      <c r="D187" s="155">
        <f t="shared" si="15"/>
        <v>20.05</v>
      </c>
      <c r="E187" s="155">
        <f t="shared" si="15"/>
        <v>21.62</v>
      </c>
      <c r="F187" s="155">
        <f t="shared" si="15"/>
        <v>95.45</v>
      </c>
      <c r="G187" s="155">
        <f t="shared" si="15"/>
        <v>660.8</v>
      </c>
      <c r="H187" s="155">
        <f t="shared" si="15"/>
        <v>665</v>
      </c>
      <c r="I187" s="155">
        <f>SUM(I181:I185)</f>
        <v>20.05</v>
      </c>
      <c r="J187" s="155">
        <f t="shared" ref="J187:L187" si="16">SUM(J181:J185)</f>
        <v>21.62</v>
      </c>
      <c r="K187" s="155">
        <f t="shared" si="16"/>
        <v>95.45</v>
      </c>
      <c r="L187" s="155">
        <f t="shared" si="16"/>
        <v>660.8</v>
      </c>
    </row>
    <row r="188" spans="1:12" ht="15.75" thickBot="1">
      <c r="A188" s="72"/>
      <c r="B188" s="124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</row>
    <row r="189" spans="1:12" s="31" customFormat="1">
      <c r="A189" s="25"/>
      <c r="B189" s="261" t="s">
        <v>2</v>
      </c>
      <c r="C189" s="262"/>
      <c r="D189" s="262"/>
      <c r="E189" s="262"/>
      <c r="F189" s="262"/>
      <c r="G189" s="262"/>
      <c r="H189" s="262"/>
      <c r="I189" s="262"/>
      <c r="J189" s="262"/>
      <c r="K189" s="262"/>
      <c r="L189" s="262"/>
    </row>
    <row r="190" spans="1:12" ht="19.5">
      <c r="A190" s="41">
        <v>111</v>
      </c>
      <c r="B190" s="90" t="s">
        <v>140</v>
      </c>
      <c r="C190" s="105">
        <v>275</v>
      </c>
      <c r="D190" s="100">
        <v>14.6</v>
      </c>
      <c r="E190" s="100">
        <v>9.1999999999999993</v>
      </c>
      <c r="F190" s="100">
        <v>22.7</v>
      </c>
      <c r="G190" s="100">
        <v>235</v>
      </c>
      <c r="H190" s="105">
        <v>275</v>
      </c>
      <c r="I190" s="100">
        <v>14.6</v>
      </c>
      <c r="J190" s="100">
        <v>9.1999999999999993</v>
      </c>
      <c r="K190" s="100">
        <v>22.7</v>
      </c>
      <c r="L190" s="100">
        <v>235</v>
      </c>
    </row>
    <row r="191" spans="1:12" s="31" customFormat="1">
      <c r="A191" s="41" t="s">
        <v>168</v>
      </c>
      <c r="B191" s="49" t="s">
        <v>139</v>
      </c>
      <c r="C191" s="40">
        <v>130</v>
      </c>
      <c r="D191" s="100">
        <v>14.75</v>
      </c>
      <c r="E191" s="100">
        <v>15.3</v>
      </c>
      <c r="F191" s="100">
        <v>22.15</v>
      </c>
      <c r="G191" s="100">
        <v>284.5</v>
      </c>
      <c r="H191" s="114">
        <v>130</v>
      </c>
      <c r="I191" s="115">
        <v>14.75</v>
      </c>
      <c r="J191" s="115">
        <v>15.3</v>
      </c>
      <c r="K191" s="115">
        <v>22.15</v>
      </c>
      <c r="L191" s="115">
        <v>284.5</v>
      </c>
    </row>
    <row r="192" spans="1:12" s="35" customFormat="1" ht="19.5">
      <c r="A192" s="41">
        <v>171</v>
      </c>
      <c r="B192" s="46" t="s">
        <v>141</v>
      </c>
      <c r="C192" s="154">
        <v>150</v>
      </c>
      <c r="D192" s="117">
        <v>6.6</v>
      </c>
      <c r="E192" s="117">
        <v>2.4</v>
      </c>
      <c r="F192" s="117">
        <v>49.7</v>
      </c>
      <c r="G192" s="183">
        <v>235</v>
      </c>
      <c r="H192" s="184" t="s">
        <v>159</v>
      </c>
      <c r="I192" s="102">
        <v>10.32</v>
      </c>
      <c r="J192" s="102">
        <v>7.31</v>
      </c>
      <c r="K192" s="102">
        <v>46.37</v>
      </c>
      <c r="L192" s="102">
        <v>292.5</v>
      </c>
    </row>
    <row r="193" spans="1:17" ht="20.25" customHeight="1" thickBot="1">
      <c r="A193" s="38"/>
      <c r="B193" s="49" t="s">
        <v>10</v>
      </c>
      <c r="C193" s="149">
        <v>200</v>
      </c>
      <c r="D193" s="117">
        <v>1</v>
      </c>
      <c r="E193" s="117">
        <v>0</v>
      </c>
      <c r="F193" s="117">
        <v>20.2</v>
      </c>
      <c r="G193" s="183">
        <v>84.8</v>
      </c>
      <c r="H193" s="122">
        <v>200</v>
      </c>
      <c r="I193" s="117">
        <v>1</v>
      </c>
      <c r="J193" s="117">
        <v>0</v>
      </c>
      <c r="K193" s="117">
        <v>20.2</v>
      </c>
      <c r="L193" s="117">
        <v>84.8</v>
      </c>
    </row>
    <row r="194" spans="1:17" ht="15.75" thickBot="1">
      <c r="A194" s="70"/>
      <c r="B194" s="83" t="s">
        <v>92</v>
      </c>
      <c r="C194" s="119">
        <v>60</v>
      </c>
      <c r="D194" s="120">
        <v>4.08</v>
      </c>
      <c r="E194" s="120">
        <v>0.72</v>
      </c>
      <c r="F194" s="120">
        <v>29.52</v>
      </c>
      <c r="G194" s="185">
        <v>129</v>
      </c>
      <c r="H194" s="122">
        <v>60</v>
      </c>
      <c r="I194" s="102">
        <v>4.08</v>
      </c>
      <c r="J194" s="102">
        <v>0.72</v>
      </c>
      <c r="K194" s="102">
        <v>29.52</v>
      </c>
      <c r="L194" s="102">
        <v>129</v>
      </c>
    </row>
    <row r="195" spans="1:17">
      <c r="A195" s="71"/>
      <c r="B195" s="186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</row>
    <row r="196" spans="1:17">
      <c r="A196" s="71"/>
      <c r="B196" s="187" t="s">
        <v>32</v>
      </c>
      <c r="C196" s="155">
        <f>SUM(C190:C195)</f>
        <v>815</v>
      </c>
      <c r="D196" s="155">
        <f>SUM(D190:D195)</f>
        <v>41.03</v>
      </c>
      <c r="E196" s="155">
        <f>SUM(E190:E195)</f>
        <v>27.619999999999997</v>
      </c>
      <c r="F196" s="155">
        <f>SUM(F190:F194)</f>
        <v>144.27000000000001</v>
      </c>
      <c r="G196" s="155">
        <f>SUM(G190:G194)</f>
        <v>968.3</v>
      </c>
      <c r="H196" s="188">
        <f>SUM(H190+H191+H192+H193+H194+H195)</f>
        <v>845</v>
      </c>
      <c r="I196" s="155">
        <f t="shared" ref="I196:L196" si="17">SUM(I190:I194)</f>
        <v>44.75</v>
      </c>
      <c r="J196" s="155">
        <f t="shared" si="17"/>
        <v>32.53</v>
      </c>
      <c r="K196" s="155">
        <f t="shared" si="17"/>
        <v>140.94</v>
      </c>
      <c r="L196" s="155">
        <f t="shared" si="17"/>
        <v>1025.8</v>
      </c>
    </row>
    <row r="197" spans="1:17" ht="15.75" thickBot="1">
      <c r="A197" s="72"/>
      <c r="B197" s="189"/>
      <c r="C197" s="115"/>
      <c r="D197" s="157"/>
      <c r="E197" s="157"/>
      <c r="F197" s="157"/>
      <c r="G197" s="157"/>
      <c r="H197" s="115"/>
      <c r="I197" s="157"/>
      <c r="J197" s="157"/>
      <c r="K197" s="157"/>
      <c r="L197" s="157"/>
    </row>
    <row r="198" spans="1:17" ht="15.75" thickBot="1">
      <c r="A198" s="36"/>
      <c r="B198" s="264"/>
      <c r="C198" s="265"/>
      <c r="D198" s="265"/>
      <c r="E198" s="265"/>
      <c r="F198" s="265"/>
      <c r="G198" s="265"/>
      <c r="H198" s="265"/>
      <c r="I198" s="265"/>
      <c r="J198" s="265"/>
      <c r="K198" s="265"/>
      <c r="L198" s="265"/>
    </row>
    <row r="199" spans="1:17" ht="15.75" thickBot="1">
      <c r="A199" s="72"/>
      <c r="B199" s="266" t="s">
        <v>142</v>
      </c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</row>
    <row r="200" spans="1:17" s="31" customFormat="1">
      <c r="A200" s="25"/>
      <c r="B200" s="261" t="s">
        <v>18</v>
      </c>
      <c r="C200" s="262"/>
      <c r="D200" s="262"/>
      <c r="E200" s="262"/>
      <c r="F200" s="262"/>
      <c r="G200" s="262"/>
      <c r="H200" s="262"/>
      <c r="I200" s="262"/>
      <c r="J200" s="262"/>
      <c r="K200" s="262"/>
      <c r="L200" s="262"/>
    </row>
    <row r="201" spans="1:17" s="31" customFormat="1" ht="24.75" customHeight="1">
      <c r="A201" s="41">
        <v>291</v>
      </c>
      <c r="B201" s="190" t="s">
        <v>89</v>
      </c>
      <c r="C201" s="118">
        <v>220</v>
      </c>
      <c r="D201" s="102">
        <v>16.89</v>
      </c>
      <c r="E201" s="102">
        <v>9.8699999999999992</v>
      </c>
      <c r="F201" s="102">
        <v>36.450000000000003</v>
      </c>
      <c r="G201" s="102">
        <v>302.67</v>
      </c>
      <c r="H201" s="118">
        <v>220</v>
      </c>
      <c r="I201" s="102">
        <v>16.89</v>
      </c>
      <c r="J201" s="102">
        <v>9.8699999999999992</v>
      </c>
      <c r="K201" s="102">
        <v>36.450000000000003</v>
      </c>
      <c r="L201" s="102">
        <v>302.67</v>
      </c>
    </row>
    <row r="202" spans="1:17" ht="30" customHeight="1" thickBot="1">
      <c r="A202" s="75"/>
      <c r="B202" s="51" t="s">
        <v>108</v>
      </c>
      <c r="C202" s="134">
        <v>100</v>
      </c>
      <c r="D202" s="107">
        <v>2.7</v>
      </c>
      <c r="E202" s="107">
        <v>0.1</v>
      </c>
      <c r="F202" s="107">
        <v>16</v>
      </c>
      <c r="G202" s="107">
        <v>75</v>
      </c>
      <c r="H202" s="134">
        <v>100</v>
      </c>
      <c r="I202" s="107">
        <v>2.7</v>
      </c>
      <c r="J202" s="107">
        <v>0.1</v>
      </c>
      <c r="K202" s="107">
        <v>16</v>
      </c>
      <c r="L202" s="107">
        <v>75</v>
      </c>
      <c r="O202" s="23"/>
    </row>
    <row r="203" spans="1:17" ht="22.5" customHeight="1" thickBot="1">
      <c r="A203" s="38">
        <v>376</v>
      </c>
      <c r="B203" s="51" t="s">
        <v>1</v>
      </c>
      <c r="C203" s="99">
        <v>200</v>
      </c>
      <c r="D203" s="100">
        <v>0.1</v>
      </c>
      <c r="E203" s="100">
        <v>0.02</v>
      </c>
      <c r="F203" s="100">
        <v>15</v>
      </c>
      <c r="G203" s="100">
        <v>60</v>
      </c>
      <c r="H203" s="99">
        <v>200</v>
      </c>
      <c r="I203" s="100">
        <v>0.1</v>
      </c>
      <c r="J203" s="100">
        <v>0.02</v>
      </c>
      <c r="K203" s="100">
        <v>15</v>
      </c>
      <c r="L203" s="100">
        <v>60</v>
      </c>
    </row>
    <row r="204" spans="1:17" ht="15.75" thickBot="1">
      <c r="A204" s="38"/>
      <c r="B204" s="177" t="s">
        <v>101</v>
      </c>
      <c r="C204" s="40">
        <v>30</v>
      </c>
      <c r="D204" s="100">
        <v>3.2</v>
      </c>
      <c r="E204" s="100">
        <v>0.5</v>
      </c>
      <c r="F204" s="100">
        <v>16.8</v>
      </c>
      <c r="G204" s="100">
        <v>84.8</v>
      </c>
      <c r="H204" s="40">
        <v>30</v>
      </c>
      <c r="I204" s="100">
        <v>3.2</v>
      </c>
      <c r="J204" s="100">
        <v>0.5</v>
      </c>
      <c r="K204" s="100">
        <v>16.8</v>
      </c>
      <c r="L204" s="100">
        <v>84.8</v>
      </c>
    </row>
    <row r="205" spans="1:17" ht="30" thickBot="1">
      <c r="A205" s="70"/>
      <c r="B205" s="83" t="s">
        <v>124</v>
      </c>
      <c r="C205" s="119">
        <v>35</v>
      </c>
      <c r="D205" s="107">
        <v>4</v>
      </c>
      <c r="E205" s="107">
        <v>4.9000000000000004</v>
      </c>
      <c r="F205" s="107">
        <v>27.2</v>
      </c>
      <c r="G205" s="107">
        <v>208</v>
      </c>
      <c r="H205" s="119"/>
      <c r="I205" s="107"/>
      <c r="J205" s="107"/>
      <c r="K205" s="107"/>
      <c r="L205" s="107"/>
    </row>
    <row r="206" spans="1:17">
      <c r="A206" s="71"/>
      <c r="B206" s="192" t="s">
        <v>32</v>
      </c>
      <c r="C206" s="155">
        <f t="shared" ref="C206:L206" si="18">SUM(C201:C205)</f>
        <v>585</v>
      </c>
      <c r="D206" s="155">
        <f t="shared" si="18"/>
        <v>26.89</v>
      </c>
      <c r="E206" s="155">
        <f t="shared" si="18"/>
        <v>15.389999999999999</v>
      </c>
      <c r="F206" s="155">
        <f t="shared" si="18"/>
        <v>111.45</v>
      </c>
      <c r="G206" s="155">
        <f t="shared" si="18"/>
        <v>730.47</v>
      </c>
      <c r="H206" s="155">
        <f t="shared" si="18"/>
        <v>550</v>
      </c>
      <c r="I206" s="155">
        <f t="shared" si="18"/>
        <v>22.89</v>
      </c>
      <c r="J206" s="155">
        <f t="shared" si="18"/>
        <v>10.489999999999998</v>
      </c>
      <c r="K206" s="155">
        <f t="shared" si="18"/>
        <v>84.25</v>
      </c>
      <c r="L206" s="155">
        <f t="shared" si="18"/>
        <v>522.47</v>
      </c>
    </row>
    <row r="207" spans="1:17" ht="15.75" thickBot="1">
      <c r="A207" s="72"/>
      <c r="B207" s="193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Q207" s="255"/>
    </row>
    <row r="208" spans="1:17" ht="24" customHeight="1" thickBot="1">
      <c r="A208" s="42"/>
      <c r="B208" s="261" t="s">
        <v>2</v>
      </c>
      <c r="C208" s="262"/>
      <c r="D208" s="262"/>
      <c r="E208" s="262"/>
      <c r="F208" s="262"/>
      <c r="G208" s="262"/>
      <c r="H208" s="262"/>
      <c r="I208" s="262"/>
      <c r="J208" s="262"/>
      <c r="K208" s="262"/>
      <c r="L208" s="262"/>
    </row>
    <row r="209" spans="1:15" s="35" customFormat="1" ht="24" customHeight="1" thickBot="1">
      <c r="A209" s="32">
        <v>75</v>
      </c>
      <c r="B209" s="30" t="s">
        <v>109</v>
      </c>
      <c r="C209" s="140">
        <v>60</v>
      </c>
      <c r="D209" s="113">
        <v>1.38</v>
      </c>
      <c r="E209" s="113">
        <v>4.08</v>
      </c>
      <c r="F209" s="113">
        <v>9.24</v>
      </c>
      <c r="G209" s="113">
        <v>79.2</v>
      </c>
      <c r="H209" s="141">
        <v>100</v>
      </c>
      <c r="I209" s="142">
        <v>2.2999999999999998</v>
      </c>
      <c r="J209" s="142">
        <v>6.8</v>
      </c>
      <c r="K209" s="142">
        <v>15.4</v>
      </c>
      <c r="L209" s="142">
        <v>132</v>
      </c>
    </row>
    <row r="210" spans="1:15" s="35" customFormat="1" ht="30.75" customHeight="1">
      <c r="A210" s="41">
        <v>96</v>
      </c>
      <c r="B210" s="88" t="s">
        <v>182</v>
      </c>
      <c r="C210" s="112">
        <v>275</v>
      </c>
      <c r="D210" s="93">
        <v>8.3000000000000007</v>
      </c>
      <c r="E210" s="93">
        <v>6.4</v>
      </c>
      <c r="F210" s="93">
        <v>20.6</v>
      </c>
      <c r="G210" s="93">
        <v>179</v>
      </c>
      <c r="H210" s="112">
        <v>275</v>
      </c>
      <c r="I210" s="93">
        <v>8.3000000000000007</v>
      </c>
      <c r="J210" s="93">
        <v>6.4</v>
      </c>
      <c r="K210" s="93">
        <v>20.6</v>
      </c>
      <c r="L210" s="93">
        <v>179</v>
      </c>
      <c r="O210" s="23"/>
    </row>
    <row r="211" spans="1:15" ht="21" customHeight="1">
      <c r="A211" s="57">
        <v>245</v>
      </c>
      <c r="B211" s="51" t="s">
        <v>143</v>
      </c>
      <c r="C211" s="118">
        <v>90</v>
      </c>
      <c r="D211" s="104">
        <v>13.8</v>
      </c>
      <c r="E211" s="104">
        <v>3.6</v>
      </c>
      <c r="F211" s="104">
        <v>3.78</v>
      </c>
      <c r="G211" s="104">
        <v>102.6</v>
      </c>
      <c r="H211" s="118">
        <v>100</v>
      </c>
      <c r="I211" s="102">
        <v>15.3</v>
      </c>
      <c r="J211" s="102">
        <v>4</v>
      </c>
      <c r="K211" s="102">
        <v>4.2</v>
      </c>
      <c r="L211" s="102">
        <v>114</v>
      </c>
    </row>
    <row r="212" spans="1:15" ht="21" customHeight="1">
      <c r="A212" s="41">
        <v>309</v>
      </c>
      <c r="B212" s="52" t="s">
        <v>17</v>
      </c>
      <c r="C212" s="116">
        <v>150</v>
      </c>
      <c r="D212" s="117">
        <v>5.46</v>
      </c>
      <c r="E212" s="117">
        <v>5.49</v>
      </c>
      <c r="F212" s="117">
        <v>30.46</v>
      </c>
      <c r="G212" s="117">
        <v>195.71</v>
      </c>
      <c r="H212" s="118">
        <v>180</v>
      </c>
      <c r="I212" s="104">
        <v>6.55</v>
      </c>
      <c r="J212" s="104">
        <v>6.59</v>
      </c>
      <c r="K212" s="104">
        <v>36.549999999999997</v>
      </c>
      <c r="L212" s="104">
        <v>234.85</v>
      </c>
      <c r="N212" s="23"/>
    </row>
    <row r="213" spans="1:15" ht="15.75" thickBot="1">
      <c r="A213" s="38">
        <v>376</v>
      </c>
      <c r="B213" s="51" t="s">
        <v>1</v>
      </c>
      <c r="C213" s="99">
        <v>200</v>
      </c>
      <c r="D213" s="100">
        <v>0.1</v>
      </c>
      <c r="E213" s="100">
        <v>0.02</v>
      </c>
      <c r="F213" s="100">
        <v>15</v>
      </c>
      <c r="G213" s="100">
        <v>60</v>
      </c>
      <c r="H213" s="99">
        <v>200</v>
      </c>
      <c r="I213" s="100">
        <v>0.1</v>
      </c>
      <c r="J213" s="100">
        <v>0.02</v>
      </c>
      <c r="K213" s="100">
        <v>15</v>
      </c>
      <c r="L213" s="100">
        <v>60</v>
      </c>
    </row>
    <row r="214" spans="1:15" ht="15.75" thickBot="1">
      <c r="A214" s="70"/>
      <c r="B214" s="53" t="s">
        <v>92</v>
      </c>
      <c r="C214" s="119">
        <v>60</v>
      </c>
      <c r="D214" s="120">
        <v>4.08</v>
      </c>
      <c r="E214" s="120">
        <v>0.72</v>
      </c>
      <c r="F214" s="120">
        <v>29.52</v>
      </c>
      <c r="G214" s="120">
        <v>129</v>
      </c>
      <c r="H214" s="119">
        <v>60</v>
      </c>
      <c r="I214" s="120">
        <v>4.08</v>
      </c>
      <c r="J214" s="120">
        <v>0.72</v>
      </c>
      <c r="K214" s="120">
        <v>29.52</v>
      </c>
      <c r="L214" s="120">
        <v>129</v>
      </c>
      <c r="N214" s="23"/>
    </row>
    <row r="215" spans="1:15">
      <c r="A215" s="71"/>
      <c r="B215" s="191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</row>
    <row r="216" spans="1:15" ht="15.75" thickBot="1">
      <c r="A216" s="71"/>
      <c r="B216" s="192" t="s">
        <v>32</v>
      </c>
      <c r="C216" s="155">
        <f>SUM(C209:C215)</f>
        <v>835</v>
      </c>
      <c r="D216" s="155">
        <f>SUM(D209:D215)</f>
        <v>33.120000000000005</v>
      </c>
      <c r="E216" s="155">
        <f t="shared" ref="E216:L216" si="19">SUM(E209:E214)</f>
        <v>20.309999999999999</v>
      </c>
      <c r="F216" s="155">
        <f t="shared" si="19"/>
        <v>108.60000000000001</v>
      </c>
      <c r="G216" s="155">
        <f t="shared" si="19"/>
        <v>745.51</v>
      </c>
      <c r="H216" s="155">
        <f t="shared" si="19"/>
        <v>915</v>
      </c>
      <c r="I216" s="155">
        <f t="shared" si="19"/>
        <v>36.630000000000003</v>
      </c>
      <c r="J216" s="155">
        <f t="shared" si="19"/>
        <v>24.529999999999998</v>
      </c>
      <c r="K216" s="155">
        <f t="shared" si="19"/>
        <v>121.27</v>
      </c>
      <c r="L216" s="155">
        <f t="shared" si="19"/>
        <v>848.85</v>
      </c>
    </row>
    <row r="217" spans="1:15" s="35" customFormat="1" ht="15.75" thickBot="1">
      <c r="A217" s="42"/>
      <c r="B217" s="261" t="s">
        <v>160</v>
      </c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</row>
    <row r="218" spans="1:15" s="35" customFormat="1" ht="15.75" thickBot="1">
      <c r="A218" s="32">
        <v>75</v>
      </c>
      <c r="B218" s="30" t="s">
        <v>109</v>
      </c>
      <c r="C218" s="140"/>
      <c r="D218" s="113"/>
      <c r="E218" s="113"/>
      <c r="F218" s="113"/>
      <c r="G218" s="113"/>
      <c r="H218" s="141">
        <v>100</v>
      </c>
      <c r="I218" s="142">
        <v>2.2999999999999998</v>
      </c>
      <c r="J218" s="142">
        <v>6.8</v>
      </c>
      <c r="K218" s="142">
        <v>15.4</v>
      </c>
      <c r="L218" s="142">
        <v>132</v>
      </c>
    </row>
    <row r="219" spans="1:15" s="35" customFormat="1" ht="29.25">
      <c r="A219" s="41">
        <v>96</v>
      </c>
      <c r="B219" s="88" t="s">
        <v>182</v>
      </c>
      <c r="C219" s="112"/>
      <c r="D219" s="93"/>
      <c r="E219" s="93"/>
      <c r="F219" s="93"/>
      <c r="G219" s="93"/>
      <c r="H219" s="112">
        <v>275</v>
      </c>
      <c r="I219" s="93">
        <v>8.3000000000000007</v>
      </c>
      <c r="J219" s="93">
        <v>6.4</v>
      </c>
      <c r="K219" s="93">
        <v>20.6</v>
      </c>
      <c r="L219" s="93">
        <v>179</v>
      </c>
    </row>
    <row r="220" spans="1:15" s="35" customFormat="1" ht="19.5">
      <c r="A220" s="57">
        <v>245</v>
      </c>
      <c r="B220" s="51" t="s">
        <v>143</v>
      </c>
      <c r="C220" s="156"/>
      <c r="D220" s="156"/>
      <c r="E220" s="156"/>
      <c r="F220" s="156"/>
      <c r="G220" s="156"/>
      <c r="H220" s="118">
        <v>100</v>
      </c>
      <c r="I220" s="102">
        <v>15.3</v>
      </c>
      <c r="J220" s="102">
        <v>4</v>
      </c>
      <c r="K220" s="102">
        <v>4.2</v>
      </c>
      <c r="L220" s="102">
        <v>114</v>
      </c>
    </row>
    <row r="221" spans="1:15" s="35" customFormat="1">
      <c r="A221" s="41">
        <v>131</v>
      </c>
      <c r="B221" s="51" t="s">
        <v>114</v>
      </c>
      <c r="C221" s="156"/>
      <c r="D221" s="156"/>
      <c r="E221" s="156"/>
      <c r="F221" s="156"/>
      <c r="G221" s="156"/>
      <c r="H221" s="99">
        <v>180</v>
      </c>
      <c r="I221" s="117">
        <v>11.2</v>
      </c>
      <c r="J221" s="117">
        <v>1.1000000000000001</v>
      </c>
      <c r="K221" s="117">
        <v>28.8</v>
      </c>
      <c r="L221" s="117">
        <v>162</v>
      </c>
    </row>
    <row r="222" spans="1:15" s="35" customFormat="1" ht="15.75" thickBot="1">
      <c r="A222" s="38">
        <v>376</v>
      </c>
      <c r="B222" s="51" t="s">
        <v>1</v>
      </c>
      <c r="C222" s="156"/>
      <c r="D222" s="156"/>
      <c r="E222" s="156"/>
      <c r="F222" s="156"/>
      <c r="G222" s="156"/>
      <c r="H222" s="99">
        <v>200</v>
      </c>
      <c r="I222" s="100">
        <v>0.1</v>
      </c>
      <c r="J222" s="100">
        <v>0.02</v>
      </c>
      <c r="K222" s="100">
        <v>15</v>
      </c>
      <c r="L222" s="100">
        <v>60</v>
      </c>
    </row>
    <row r="223" spans="1:15" s="35" customFormat="1" ht="15.75" thickBot="1">
      <c r="A223" s="70"/>
      <c r="B223" s="53" t="s">
        <v>92</v>
      </c>
      <c r="C223" s="156"/>
      <c r="D223" s="156"/>
      <c r="E223" s="156"/>
      <c r="F223" s="156"/>
      <c r="G223" s="156"/>
      <c r="H223" s="119">
        <v>60</v>
      </c>
      <c r="I223" s="120">
        <v>4.08</v>
      </c>
      <c r="J223" s="120">
        <v>0.72</v>
      </c>
      <c r="K223" s="120">
        <v>29.52</v>
      </c>
      <c r="L223" s="120">
        <v>129</v>
      </c>
    </row>
    <row r="224" spans="1:15" s="35" customFormat="1">
      <c r="A224" s="71"/>
      <c r="B224" s="191"/>
      <c r="C224" s="156"/>
      <c r="D224" s="156"/>
      <c r="E224" s="156"/>
      <c r="F224" s="156"/>
      <c r="G224" s="156"/>
      <c r="H224" s="109"/>
      <c r="I224" s="109"/>
      <c r="J224" s="109"/>
      <c r="K224" s="109"/>
      <c r="L224" s="109"/>
    </row>
    <row r="225" spans="1:17" ht="15.75" thickBot="1">
      <c r="A225" s="71"/>
      <c r="B225" s="192" t="s">
        <v>32</v>
      </c>
      <c r="C225" s="115"/>
      <c r="D225" s="157"/>
      <c r="E225" s="157"/>
      <c r="F225" s="157"/>
      <c r="G225" s="157"/>
      <c r="H225" s="155">
        <f>SUM(H218:H224)</f>
        <v>915</v>
      </c>
      <c r="I225" s="155">
        <f>SUM(I218:I224)</f>
        <v>41.28</v>
      </c>
      <c r="J225" s="155">
        <f>SUM(J218:J223)</f>
        <v>19.04</v>
      </c>
      <c r="K225" s="155">
        <f>SUM(K218:K223)</f>
        <v>113.52</v>
      </c>
      <c r="L225" s="155">
        <f>SUM(L218:L223)</f>
        <v>776</v>
      </c>
    </row>
    <row r="226" spans="1:17" ht="15.75" thickBot="1">
      <c r="A226" s="36"/>
      <c r="B226" s="264" t="s">
        <v>4</v>
      </c>
      <c r="C226" s="265"/>
      <c r="D226" s="265"/>
      <c r="E226" s="265"/>
      <c r="F226" s="265"/>
      <c r="G226" s="265"/>
      <c r="H226" s="265"/>
      <c r="I226" s="265"/>
      <c r="J226" s="265"/>
      <c r="K226" s="265"/>
      <c r="L226" s="265"/>
    </row>
    <row r="227" spans="1:17">
      <c r="A227" s="195"/>
      <c r="B227" s="88" t="s">
        <v>10</v>
      </c>
      <c r="C227" s="128">
        <v>200</v>
      </c>
      <c r="D227" s="93">
        <v>1</v>
      </c>
      <c r="E227" s="93">
        <v>0</v>
      </c>
      <c r="F227" s="93">
        <v>24.4</v>
      </c>
      <c r="G227" s="93">
        <v>101.6</v>
      </c>
      <c r="H227" s="128"/>
      <c r="I227" s="113"/>
      <c r="J227" s="113"/>
      <c r="K227" s="113"/>
      <c r="L227" s="113"/>
    </row>
    <row r="228" spans="1:17" ht="15.75" thickBot="1">
      <c r="A228" s="196"/>
      <c r="B228" s="53" t="s">
        <v>105</v>
      </c>
      <c r="C228" s="129">
        <v>100</v>
      </c>
      <c r="D228" s="130">
        <v>5.6</v>
      </c>
      <c r="E228" s="130">
        <v>5</v>
      </c>
      <c r="F228" s="130">
        <v>76.3</v>
      </c>
      <c r="G228" s="130">
        <v>362</v>
      </c>
      <c r="H228" s="99"/>
      <c r="I228" s="100"/>
      <c r="J228" s="100"/>
      <c r="K228" s="100"/>
      <c r="L228" s="100"/>
    </row>
    <row r="229" spans="1:17">
      <c r="A229" s="86"/>
      <c r="B229" s="131"/>
      <c r="C229" s="132"/>
      <c r="D229" s="132"/>
      <c r="E229" s="132"/>
      <c r="F229" s="132"/>
      <c r="G229" s="132"/>
      <c r="H229" s="109"/>
      <c r="I229" s="161"/>
      <c r="J229" s="161"/>
      <c r="K229" s="161"/>
      <c r="L229" s="161"/>
    </row>
    <row r="230" spans="1:17">
      <c r="A230" s="89"/>
      <c r="B230" s="87" t="s">
        <v>32</v>
      </c>
      <c r="C230" s="133">
        <f>C227+C228</f>
        <v>300</v>
      </c>
      <c r="D230" s="127">
        <f>SUM(D227:D228)</f>
        <v>6.6</v>
      </c>
      <c r="E230" s="127">
        <f>SUM(E227:E228)</f>
        <v>5</v>
      </c>
      <c r="F230" s="127">
        <f t="shared" ref="F230:G230" si="20">SUM(F227:F228)</f>
        <v>100.69999999999999</v>
      </c>
      <c r="G230" s="127">
        <f t="shared" si="20"/>
        <v>463.6</v>
      </c>
      <c r="H230" s="100"/>
      <c r="I230" s="168"/>
      <c r="J230" s="168"/>
      <c r="K230" s="168"/>
      <c r="L230" s="168"/>
    </row>
    <row r="231" spans="1:17" ht="15.75" thickBot="1">
      <c r="A231" s="71"/>
      <c r="B231" s="189"/>
      <c r="C231" s="115"/>
      <c r="D231" s="157"/>
      <c r="E231" s="157"/>
      <c r="F231" s="157"/>
      <c r="G231" s="157"/>
      <c r="H231" s="157"/>
      <c r="I231" s="157"/>
      <c r="J231" s="157"/>
      <c r="K231" s="157"/>
      <c r="L231" s="157"/>
    </row>
    <row r="232" spans="1:17" ht="15.75" thickBot="1">
      <c r="A232" s="72"/>
      <c r="B232" s="266" t="s">
        <v>145</v>
      </c>
      <c r="C232" s="267"/>
      <c r="D232" s="267"/>
      <c r="E232" s="267"/>
      <c r="F232" s="267"/>
      <c r="G232" s="267"/>
      <c r="H232" s="267"/>
      <c r="I232" s="267"/>
      <c r="J232" s="267"/>
      <c r="K232" s="267"/>
      <c r="L232" s="267"/>
    </row>
    <row r="233" spans="1:17" s="31" customFormat="1" ht="21" customHeight="1" thickBot="1">
      <c r="A233" s="25"/>
      <c r="B233" s="261" t="s">
        <v>18</v>
      </c>
      <c r="C233" s="262"/>
      <c r="D233" s="262"/>
      <c r="E233" s="262"/>
      <c r="F233" s="262"/>
      <c r="G233" s="262"/>
      <c r="H233" s="262"/>
      <c r="I233" s="262"/>
      <c r="J233" s="262"/>
      <c r="K233" s="262"/>
      <c r="L233" s="262"/>
    </row>
    <row r="234" spans="1:17" ht="15.75" thickBot="1">
      <c r="A234" s="41">
        <v>2</v>
      </c>
      <c r="B234" s="45" t="s">
        <v>183</v>
      </c>
      <c r="C234" s="92">
        <v>55</v>
      </c>
      <c r="D234" s="93">
        <v>2.6</v>
      </c>
      <c r="E234" s="93">
        <v>2.6</v>
      </c>
      <c r="F234" s="93">
        <v>27.4</v>
      </c>
      <c r="G234" s="93">
        <v>123</v>
      </c>
      <c r="H234" s="92">
        <v>55</v>
      </c>
      <c r="I234" s="93">
        <v>2.6</v>
      </c>
      <c r="J234" s="93">
        <v>2.6</v>
      </c>
      <c r="K234" s="93">
        <v>27.4</v>
      </c>
      <c r="L234" s="93">
        <v>123</v>
      </c>
    </row>
    <row r="235" spans="1:17" s="31" customFormat="1" ht="19.5">
      <c r="A235" s="41">
        <v>173</v>
      </c>
      <c r="B235" s="197" t="s">
        <v>144</v>
      </c>
      <c r="C235" s="92">
        <v>160</v>
      </c>
      <c r="D235" s="95">
        <v>7.7</v>
      </c>
      <c r="E235" s="95">
        <v>13.5</v>
      </c>
      <c r="F235" s="95">
        <v>41.3</v>
      </c>
      <c r="G235" s="95">
        <v>318</v>
      </c>
      <c r="H235" s="92">
        <v>160</v>
      </c>
      <c r="I235" s="95">
        <v>7.7</v>
      </c>
      <c r="J235" s="95">
        <v>13.5</v>
      </c>
      <c r="K235" s="95">
        <v>41.3</v>
      </c>
      <c r="L235" s="95">
        <v>318</v>
      </c>
    </row>
    <row r="236" spans="1:17" ht="30" thickBot="1">
      <c r="A236" s="38">
        <v>210</v>
      </c>
      <c r="B236" s="198" t="s">
        <v>185</v>
      </c>
      <c r="C236" s="96">
        <v>68</v>
      </c>
      <c r="D236" s="97">
        <v>5.8</v>
      </c>
      <c r="E236" s="97">
        <v>10.7</v>
      </c>
      <c r="F236" s="97">
        <v>6.5</v>
      </c>
      <c r="G236" s="97">
        <v>146</v>
      </c>
      <c r="H236" s="96">
        <v>68</v>
      </c>
      <c r="I236" s="97">
        <v>5.8</v>
      </c>
      <c r="J236" s="97">
        <v>10.7</v>
      </c>
      <c r="K236" s="97">
        <v>6.5</v>
      </c>
      <c r="L236" s="97">
        <v>146</v>
      </c>
    </row>
    <row r="237" spans="1:17" ht="15.75" thickBot="1">
      <c r="A237" s="38">
        <v>376</v>
      </c>
      <c r="B237" s="51" t="s">
        <v>1</v>
      </c>
      <c r="C237" s="99">
        <v>200</v>
      </c>
      <c r="D237" s="100">
        <v>0.1</v>
      </c>
      <c r="E237" s="100">
        <v>0.02</v>
      </c>
      <c r="F237" s="100">
        <v>15</v>
      </c>
      <c r="G237" s="100">
        <v>60</v>
      </c>
      <c r="H237" s="99">
        <v>200</v>
      </c>
      <c r="I237" s="100">
        <v>0.1</v>
      </c>
      <c r="J237" s="100">
        <v>0.02</v>
      </c>
      <c r="K237" s="100">
        <v>15</v>
      </c>
      <c r="L237" s="100">
        <v>60</v>
      </c>
    </row>
    <row r="238" spans="1:17" s="35" customFormat="1">
      <c r="A238" s="77"/>
      <c r="B238" s="48" t="s">
        <v>101</v>
      </c>
      <c r="C238" s="40">
        <v>30</v>
      </c>
      <c r="D238" s="100">
        <v>3.2</v>
      </c>
      <c r="E238" s="100">
        <v>0.5</v>
      </c>
      <c r="F238" s="100">
        <v>16.8</v>
      </c>
      <c r="G238" s="100">
        <v>84.8</v>
      </c>
      <c r="H238" s="40">
        <v>30</v>
      </c>
      <c r="I238" s="100">
        <v>3.2</v>
      </c>
      <c r="J238" s="100">
        <v>0.5</v>
      </c>
      <c r="K238" s="100">
        <v>16.8</v>
      </c>
      <c r="L238" s="100">
        <v>84.8</v>
      </c>
    </row>
    <row r="239" spans="1:17">
      <c r="A239" s="71"/>
      <c r="B239" s="177" t="s">
        <v>102</v>
      </c>
      <c r="C239" s="101">
        <v>200</v>
      </c>
      <c r="D239" s="104">
        <v>0.8</v>
      </c>
      <c r="E239" s="104">
        <v>0.6</v>
      </c>
      <c r="F239" s="104">
        <v>10.3</v>
      </c>
      <c r="G239" s="104">
        <v>94</v>
      </c>
      <c r="H239" s="101">
        <v>200</v>
      </c>
      <c r="I239" s="104">
        <v>0.8</v>
      </c>
      <c r="J239" s="104">
        <v>0.6</v>
      </c>
      <c r="K239" s="104">
        <v>10.3</v>
      </c>
      <c r="L239" s="104">
        <v>94</v>
      </c>
      <c r="Q239" s="35" t="s">
        <v>184</v>
      </c>
    </row>
    <row r="240" spans="1:17">
      <c r="A240" s="71"/>
      <c r="B240" s="199" t="s">
        <v>32</v>
      </c>
      <c r="C240" s="155">
        <f t="shared" ref="C240:L240" si="21">SUM(C234:C239)</f>
        <v>713</v>
      </c>
      <c r="D240" s="155">
        <f t="shared" si="21"/>
        <v>20.200000000000003</v>
      </c>
      <c r="E240" s="155">
        <f t="shared" si="21"/>
        <v>27.92</v>
      </c>
      <c r="F240" s="155">
        <f t="shared" si="21"/>
        <v>117.29999999999998</v>
      </c>
      <c r="G240" s="155">
        <f t="shared" si="21"/>
        <v>825.8</v>
      </c>
      <c r="H240" s="155">
        <f t="shared" si="21"/>
        <v>713</v>
      </c>
      <c r="I240" s="155">
        <f t="shared" si="21"/>
        <v>20.200000000000003</v>
      </c>
      <c r="J240" s="155">
        <f t="shared" si="21"/>
        <v>27.92</v>
      </c>
      <c r="K240" s="155">
        <f t="shared" si="21"/>
        <v>117.29999999999998</v>
      </c>
      <c r="L240" s="155">
        <f t="shared" si="21"/>
        <v>825.8</v>
      </c>
    </row>
    <row r="241" spans="1:12" ht="15.75" thickBot="1">
      <c r="A241" s="72"/>
      <c r="B241" s="193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</row>
    <row r="242" spans="1:12" s="35" customFormat="1" ht="15.75" thickBot="1">
      <c r="A242" s="42"/>
      <c r="B242" s="274" t="s">
        <v>2</v>
      </c>
      <c r="C242" s="275"/>
      <c r="D242" s="275"/>
      <c r="E242" s="275"/>
      <c r="F242" s="275"/>
      <c r="G242" s="275"/>
      <c r="H242" s="275"/>
      <c r="I242" s="275"/>
      <c r="J242" s="275"/>
      <c r="K242" s="275"/>
      <c r="L242" s="275"/>
    </row>
    <row r="243" spans="1:12" s="35" customFormat="1" ht="15.75" thickBot="1">
      <c r="A243" s="41">
        <v>67</v>
      </c>
      <c r="B243" s="88" t="s">
        <v>115</v>
      </c>
      <c r="C243" s="112">
        <v>60</v>
      </c>
      <c r="D243" s="113">
        <v>0.84</v>
      </c>
      <c r="E243" s="113">
        <v>1.56</v>
      </c>
      <c r="F243" s="113">
        <v>5.16</v>
      </c>
      <c r="G243" s="113">
        <v>37.799999999999997</v>
      </c>
      <c r="H243" s="98">
        <v>100</v>
      </c>
      <c r="I243" s="102">
        <v>1.4</v>
      </c>
      <c r="J243" s="102">
        <v>2.6</v>
      </c>
      <c r="K243" s="102">
        <v>8.6</v>
      </c>
      <c r="L243" s="102">
        <v>63</v>
      </c>
    </row>
    <row r="244" spans="1:12" s="35" customFormat="1" ht="29.25">
      <c r="A244" s="42">
        <v>111</v>
      </c>
      <c r="B244" s="51" t="s">
        <v>146</v>
      </c>
      <c r="C244" s="144">
        <v>275</v>
      </c>
      <c r="D244" s="102">
        <v>12.1</v>
      </c>
      <c r="E244" s="102">
        <v>10.3</v>
      </c>
      <c r="F244" s="102">
        <v>22.7</v>
      </c>
      <c r="G244" s="102">
        <v>220</v>
      </c>
      <c r="H244" s="144">
        <v>275</v>
      </c>
      <c r="I244" s="102">
        <v>12.1</v>
      </c>
      <c r="J244" s="102">
        <v>10.3</v>
      </c>
      <c r="K244" s="102">
        <v>22.7</v>
      </c>
      <c r="L244" s="102">
        <v>220</v>
      </c>
    </row>
    <row r="245" spans="1:12" ht="19.5">
      <c r="A245" s="41">
        <v>278</v>
      </c>
      <c r="B245" s="51" t="s">
        <v>125</v>
      </c>
      <c r="C245" s="99">
        <v>150</v>
      </c>
      <c r="D245" s="100">
        <v>9.49</v>
      </c>
      <c r="E245" s="100">
        <v>21.97</v>
      </c>
      <c r="F245" s="100">
        <v>15.83</v>
      </c>
      <c r="G245" s="100">
        <v>304.08999999999997</v>
      </c>
      <c r="H245" s="99">
        <v>150</v>
      </c>
      <c r="I245" s="100">
        <v>9.49</v>
      </c>
      <c r="J245" s="100">
        <v>21.97</v>
      </c>
      <c r="K245" s="100">
        <v>15.83</v>
      </c>
      <c r="L245" s="100">
        <v>304.08999999999997</v>
      </c>
    </row>
    <row r="246" spans="1:12">
      <c r="A246" s="41">
        <v>128</v>
      </c>
      <c r="B246" s="51" t="s">
        <v>5</v>
      </c>
      <c r="C246" s="101">
        <v>150</v>
      </c>
      <c r="D246" s="117">
        <v>3.06</v>
      </c>
      <c r="E246" s="117">
        <v>4.8</v>
      </c>
      <c r="F246" s="117">
        <v>20.440000000000001</v>
      </c>
      <c r="G246" s="117">
        <v>137.30000000000001</v>
      </c>
      <c r="H246" s="101">
        <v>180</v>
      </c>
      <c r="I246" s="117">
        <v>3.67</v>
      </c>
      <c r="J246" s="117">
        <v>5.76</v>
      </c>
      <c r="K246" s="117">
        <v>24.53</v>
      </c>
      <c r="L246" s="117">
        <v>164.76</v>
      </c>
    </row>
    <row r="247" spans="1:12" ht="19.5">
      <c r="A247" s="41">
        <v>349</v>
      </c>
      <c r="B247" s="51" t="s">
        <v>104</v>
      </c>
      <c r="C247" s="105">
        <v>200</v>
      </c>
      <c r="D247" s="100">
        <v>0.08</v>
      </c>
      <c r="E247" s="100">
        <v>0</v>
      </c>
      <c r="F247" s="100">
        <v>21.82</v>
      </c>
      <c r="G247" s="100">
        <v>87.6</v>
      </c>
      <c r="H247" s="105">
        <v>200</v>
      </c>
      <c r="I247" s="100">
        <v>0.08</v>
      </c>
      <c r="J247" s="100">
        <v>0</v>
      </c>
      <c r="K247" s="100">
        <v>21.82</v>
      </c>
      <c r="L247" s="100">
        <v>87.6</v>
      </c>
    </row>
    <row r="248" spans="1:12" ht="15.75" thickBot="1">
      <c r="A248" s="70"/>
      <c r="B248" s="53" t="s">
        <v>92</v>
      </c>
      <c r="C248" s="119">
        <v>60</v>
      </c>
      <c r="D248" s="120">
        <v>4.08</v>
      </c>
      <c r="E248" s="120">
        <v>0.72</v>
      </c>
      <c r="F248" s="120">
        <v>29.52</v>
      </c>
      <c r="G248" s="120">
        <v>129</v>
      </c>
      <c r="H248" s="119">
        <v>60</v>
      </c>
      <c r="I248" s="120">
        <v>4.08</v>
      </c>
      <c r="J248" s="120">
        <v>0.72</v>
      </c>
      <c r="K248" s="120">
        <v>29.52</v>
      </c>
      <c r="L248" s="120">
        <v>129</v>
      </c>
    </row>
    <row r="249" spans="1:12">
      <c r="A249" s="71"/>
      <c r="B249" s="191"/>
      <c r="C249" s="109"/>
      <c r="D249" s="123"/>
      <c r="E249" s="123"/>
      <c r="F249" s="123"/>
      <c r="G249" s="123"/>
      <c r="H249" s="109"/>
      <c r="I249" s="123"/>
      <c r="J249" s="123"/>
      <c r="K249" s="123"/>
      <c r="L249" s="123"/>
    </row>
    <row r="250" spans="1:12" ht="15.75" thickBot="1">
      <c r="A250" s="71"/>
      <c r="B250" s="192" t="s">
        <v>32</v>
      </c>
      <c r="C250" s="155">
        <f t="shared" ref="C250:L250" si="22">SUM(C243:C248)</f>
        <v>895</v>
      </c>
      <c r="D250" s="155">
        <f t="shared" si="22"/>
        <v>29.65</v>
      </c>
      <c r="E250" s="155">
        <f t="shared" si="22"/>
        <v>39.349999999999994</v>
      </c>
      <c r="F250" s="155">
        <f t="shared" si="22"/>
        <v>115.46999999999998</v>
      </c>
      <c r="G250" s="155">
        <f t="shared" si="22"/>
        <v>915.79000000000008</v>
      </c>
      <c r="H250" s="155">
        <f t="shared" si="22"/>
        <v>965</v>
      </c>
      <c r="I250" s="155">
        <f t="shared" si="22"/>
        <v>30.82</v>
      </c>
      <c r="J250" s="155">
        <f t="shared" si="22"/>
        <v>41.349999999999994</v>
      </c>
      <c r="K250" s="155">
        <f t="shared" si="22"/>
        <v>122.99999999999999</v>
      </c>
      <c r="L250" s="155">
        <f t="shared" si="22"/>
        <v>968.44999999999993</v>
      </c>
    </row>
    <row r="251" spans="1:12" s="35" customFormat="1" ht="15.75" thickBot="1">
      <c r="A251" s="42"/>
      <c r="B251" s="274" t="s">
        <v>160</v>
      </c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</row>
    <row r="252" spans="1:12" s="35" customFormat="1" ht="15.75" thickBot="1">
      <c r="A252" s="41">
        <v>67</v>
      </c>
      <c r="B252" s="88" t="s">
        <v>115</v>
      </c>
      <c r="C252" s="156"/>
      <c r="D252" s="156"/>
      <c r="E252" s="156"/>
      <c r="F252" s="156"/>
      <c r="G252" s="156"/>
      <c r="H252" s="98">
        <v>100</v>
      </c>
      <c r="I252" s="102">
        <v>1.4</v>
      </c>
      <c r="J252" s="102">
        <v>2.6</v>
      </c>
      <c r="K252" s="102">
        <v>8.6</v>
      </c>
      <c r="L252" s="102">
        <v>63</v>
      </c>
    </row>
    <row r="253" spans="1:12" s="35" customFormat="1" ht="29.25">
      <c r="A253" s="42">
        <v>111</v>
      </c>
      <c r="B253" s="51" t="s">
        <v>146</v>
      </c>
      <c r="C253" s="156"/>
      <c r="D253" s="156"/>
      <c r="E253" s="156"/>
      <c r="F253" s="156"/>
      <c r="G253" s="156"/>
      <c r="H253" s="144">
        <v>275</v>
      </c>
      <c r="I253" s="102">
        <v>12.1</v>
      </c>
      <c r="J253" s="102">
        <v>10.3</v>
      </c>
      <c r="K253" s="102">
        <v>22.7</v>
      </c>
      <c r="L253" s="102">
        <v>220</v>
      </c>
    </row>
    <row r="254" spans="1:12" s="35" customFormat="1" ht="19.5">
      <c r="A254" s="41">
        <v>278</v>
      </c>
      <c r="B254" s="51" t="s">
        <v>125</v>
      </c>
      <c r="C254" s="156"/>
      <c r="D254" s="156"/>
      <c r="E254" s="156"/>
      <c r="F254" s="156"/>
      <c r="G254" s="156"/>
      <c r="H254" s="99">
        <v>150</v>
      </c>
      <c r="I254" s="100">
        <v>9.49</v>
      </c>
      <c r="J254" s="100">
        <v>21.97</v>
      </c>
      <c r="K254" s="100">
        <v>15.83</v>
      </c>
      <c r="L254" s="100">
        <v>304.08999999999997</v>
      </c>
    </row>
    <row r="255" spans="1:12" s="35" customFormat="1" ht="19.5">
      <c r="A255" s="41">
        <v>171</v>
      </c>
      <c r="B255" s="51" t="s">
        <v>164</v>
      </c>
      <c r="C255" s="156"/>
      <c r="D255" s="156"/>
      <c r="E255" s="156"/>
      <c r="F255" s="156"/>
      <c r="G255" s="156"/>
      <c r="H255" s="102" t="s">
        <v>159</v>
      </c>
      <c r="I255" s="102">
        <v>10.32</v>
      </c>
      <c r="J255" s="102">
        <v>7.31</v>
      </c>
      <c r="K255" s="102">
        <v>46.37</v>
      </c>
      <c r="L255" s="102">
        <v>292.5</v>
      </c>
    </row>
    <row r="256" spans="1:12" s="35" customFormat="1" ht="19.5">
      <c r="A256" s="41">
        <v>349</v>
      </c>
      <c r="B256" s="51" t="s">
        <v>104</v>
      </c>
      <c r="C256" s="156"/>
      <c r="D256" s="156"/>
      <c r="E256" s="156"/>
      <c r="F256" s="156"/>
      <c r="G256" s="156"/>
      <c r="H256" s="105">
        <v>200</v>
      </c>
      <c r="I256" s="100">
        <v>0.08</v>
      </c>
      <c r="J256" s="100">
        <v>0</v>
      </c>
      <c r="K256" s="100">
        <v>21.82</v>
      </c>
      <c r="L256" s="100">
        <v>87.6</v>
      </c>
    </row>
    <row r="257" spans="1:16" s="35" customFormat="1" ht="15.75" thickBot="1">
      <c r="A257" s="70"/>
      <c r="B257" s="53" t="s">
        <v>92</v>
      </c>
      <c r="C257" s="156"/>
      <c r="D257" s="156"/>
      <c r="E257" s="156"/>
      <c r="F257" s="156"/>
      <c r="G257" s="156"/>
      <c r="H257" s="119">
        <v>60</v>
      </c>
      <c r="I257" s="120">
        <v>4.08</v>
      </c>
      <c r="J257" s="120">
        <v>0.72</v>
      </c>
      <c r="K257" s="120">
        <v>29.52</v>
      </c>
      <c r="L257" s="120">
        <v>129</v>
      </c>
    </row>
    <row r="258" spans="1:16" s="35" customFormat="1">
      <c r="A258" s="71"/>
      <c r="B258" s="191"/>
      <c r="C258" s="156"/>
      <c r="D258" s="156"/>
      <c r="E258" s="156"/>
      <c r="F258" s="156"/>
      <c r="G258" s="156"/>
      <c r="H258" s="109"/>
      <c r="I258" s="123"/>
      <c r="J258" s="123"/>
      <c r="K258" s="123"/>
      <c r="L258" s="123"/>
    </row>
    <row r="259" spans="1:16" ht="15.75" thickBot="1">
      <c r="A259" s="71"/>
      <c r="B259" s="192" t="s">
        <v>32</v>
      </c>
      <c r="C259" s="115"/>
      <c r="D259" s="157"/>
      <c r="E259" s="157"/>
      <c r="F259" s="157"/>
      <c r="G259" s="157"/>
      <c r="H259" s="188">
        <f>SUM(H252+H253+H254+H255+H256+H257)</f>
        <v>965</v>
      </c>
      <c r="I259" s="155">
        <f>SUM(I252:I258)</f>
        <v>37.47</v>
      </c>
      <c r="J259" s="155">
        <f>SUM(J252:J258)</f>
        <v>42.9</v>
      </c>
      <c r="K259" s="155">
        <f>SUM(K252:K258)</f>
        <v>144.84</v>
      </c>
      <c r="L259" s="155">
        <f>SUM(L252:L258)</f>
        <v>1096.19</v>
      </c>
      <c r="M259" s="35"/>
      <c r="N259" s="35"/>
      <c r="O259" s="35"/>
      <c r="P259" s="35"/>
    </row>
    <row r="260" spans="1:16" ht="15.75" thickBot="1">
      <c r="A260" s="36"/>
      <c r="B260" s="264" t="s">
        <v>4</v>
      </c>
      <c r="C260" s="265"/>
      <c r="D260" s="265"/>
      <c r="E260" s="265"/>
      <c r="F260" s="265"/>
      <c r="G260" s="265"/>
      <c r="H260" s="265"/>
      <c r="I260" s="265"/>
      <c r="J260" s="265"/>
      <c r="K260" s="265"/>
      <c r="L260" s="265"/>
    </row>
    <row r="261" spans="1:16" ht="15.75" thickBot="1">
      <c r="A261" s="37">
        <v>382</v>
      </c>
      <c r="B261" s="178" t="s">
        <v>13</v>
      </c>
      <c r="C261" s="128">
        <v>200</v>
      </c>
      <c r="D261" s="93">
        <v>4.9000000000000004</v>
      </c>
      <c r="E261" s="93">
        <v>5</v>
      </c>
      <c r="F261" s="93">
        <v>32.5</v>
      </c>
      <c r="G261" s="93">
        <v>190</v>
      </c>
      <c r="H261" s="128"/>
      <c r="I261" s="93"/>
      <c r="J261" s="93"/>
      <c r="K261" s="93"/>
      <c r="L261" s="93"/>
    </row>
    <row r="262" spans="1:16" ht="15.75" thickBot="1">
      <c r="A262" s="70"/>
      <c r="B262" s="53" t="s">
        <v>147</v>
      </c>
      <c r="C262" s="170">
        <v>100</v>
      </c>
      <c r="D262" s="130">
        <v>5.5</v>
      </c>
      <c r="E262" s="130">
        <v>6.5</v>
      </c>
      <c r="F262" s="130">
        <v>34.9</v>
      </c>
      <c r="G262" s="130">
        <v>211</v>
      </c>
      <c r="H262" s="129"/>
      <c r="I262" s="200"/>
      <c r="J262" s="200"/>
      <c r="K262" s="200"/>
      <c r="L262" s="200"/>
    </row>
    <row r="263" spans="1:16">
      <c r="A263" s="71"/>
      <c r="B263" s="131"/>
      <c r="C263" s="109"/>
      <c r="D263" s="161"/>
      <c r="E263" s="161"/>
      <c r="F263" s="161"/>
      <c r="G263" s="161"/>
      <c r="H263" s="109"/>
      <c r="I263" s="161"/>
      <c r="J263" s="161"/>
      <c r="K263" s="161"/>
      <c r="L263" s="161"/>
    </row>
    <row r="264" spans="1:16">
      <c r="A264" s="71"/>
      <c r="B264" s="87" t="s">
        <v>32</v>
      </c>
      <c r="C264" s="127">
        <f>C261+C262</f>
        <v>300</v>
      </c>
      <c r="D264" s="127">
        <f>SUM(D261:D262)</f>
        <v>10.4</v>
      </c>
      <c r="E264" s="127">
        <f t="shared" ref="E264:G264" si="23">SUM(E261:E262)</f>
        <v>11.5</v>
      </c>
      <c r="F264" s="127">
        <f t="shared" si="23"/>
        <v>67.400000000000006</v>
      </c>
      <c r="G264" s="127">
        <f t="shared" si="23"/>
        <v>401</v>
      </c>
      <c r="H264" s="100"/>
      <c r="I264" s="168"/>
      <c r="J264" s="168"/>
      <c r="K264" s="168"/>
      <c r="L264" s="168"/>
    </row>
    <row r="265" spans="1:16" ht="15.75" customHeight="1" thickBot="1">
      <c r="A265" s="71"/>
      <c r="B265" s="189"/>
      <c r="C265" s="115"/>
      <c r="D265" s="157"/>
      <c r="E265" s="157"/>
      <c r="F265" s="157"/>
      <c r="G265" s="157"/>
      <c r="H265" s="157"/>
      <c r="I265" s="157"/>
      <c r="J265" s="157"/>
      <c r="K265" s="157"/>
      <c r="L265" s="157"/>
    </row>
    <row r="266" spans="1:16" ht="15.75" thickBot="1">
      <c r="A266" s="72"/>
      <c r="B266" s="266" t="s">
        <v>148</v>
      </c>
      <c r="C266" s="267"/>
      <c r="D266" s="267"/>
      <c r="E266" s="267"/>
      <c r="F266" s="267"/>
      <c r="G266" s="267"/>
      <c r="H266" s="267"/>
      <c r="I266" s="267"/>
      <c r="J266" s="267"/>
      <c r="K266" s="267"/>
      <c r="L266" s="267"/>
    </row>
    <row r="267" spans="1:16">
      <c r="A267" s="43"/>
      <c r="B267" s="261" t="s">
        <v>18</v>
      </c>
      <c r="C267" s="262"/>
      <c r="D267" s="262"/>
      <c r="E267" s="262"/>
      <c r="F267" s="262"/>
      <c r="G267" s="262"/>
      <c r="H267" s="262"/>
      <c r="I267" s="262"/>
      <c r="J267" s="262"/>
      <c r="K267" s="262"/>
      <c r="L267" s="262"/>
    </row>
    <row r="268" spans="1:16" s="35" customFormat="1" ht="19.5">
      <c r="A268" s="41">
        <v>309</v>
      </c>
      <c r="B268" s="46" t="s">
        <v>17</v>
      </c>
      <c r="C268" s="116">
        <v>150</v>
      </c>
      <c r="D268" s="117">
        <v>5.46</v>
      </c>
      <c r="E268" s="117">
        <v>5.49</v>
      </c>
      <c r="F268" s="117">
        <v>30.46</v>
      </c>
      <c r="G268" s="117">
        <v>195.71</v>
      </c>
      <c r="H268" s="116">
        <v>150</v>
      </c>
      <c r="I268" s="117">
        <v>5.46</v>
      </c>
      <c r="J268" s="117">
        <v>5.49</v>
      </c>
      <c r="K268" s="117">
        <v>30.46</v>
      </c>
      <c r="L268" s="117">
        <v>195.71</v>
      </c>
    </row>
    <row r="269" spans="1:16" ht="20.25" thickBot="1">
      <c r="A269" s="37" t="s">
        <v>186</v>
      </c>
      <c r="B269" s="49" t="s">
        <v>187</v>
      </c>
      <c r="C269" s="40">
        <v>150</v>
      </c>
      <c r="D269" s="117">
        <v>28.5</v>
      </c>
      <c r="E269" s="117">
        <v>21</v>
      </c>
      <c r="F269" s="117">
        <v>24.88</v>
      </c>
      <c r="G269" s="117">
        <v>409.1</v>
      </c>
      <c r="H269" s="40">
        <v>150</v>
      </c>
      <c r="I269" s="117">
        <v>16.75</v>
      </c>
      <c r="J269" s="117">
        <v>23.78</v>
      </c>
      <c r="K269" s="117">
        <v>24.88</v>
      </c>
      <c r="L269" s="117">
        <v>409.1</v>
      </c>
    </row>
    <row r="270" spans="1:16" s="31" customFormat="1" ht="19.5">
      <c r="A270" s="41">
        <v>379</v>
      </c>
      <c r="B270" s="49" t="s">
        <v>33</v>
      </c>
      <c r="C270" s="99">
        <v>200</v>
      </c>
      <c r="D270" s="100">
        <v>3.6</v>
      </c>
      <c r="E270" s="100">
        <v>2.7</v>
      </c>
      <c r="F270" s="100">
        <v>28.3</v>
      </c>
      <c r="G270" s="100">
        <v>152</v>
      </c>
      <c r="H270" s="99">
        <v>200</v>
      </c>
      <c r="I270" s="100">
        <v>3.6</v>
      </c>
      <c r="J270" s="100">
        <v>2.7</v>
      </c>
      <c r="K270" s="100">
        <v>28.3</v>
      </c>
      <c r="L270" s="100">
        <v>152</v>
      </c>
    </row>
    <row r="271" spans="1:16" ht="15.75" thickBot="1">
      <c r="A271" s="38"/>
      <c r="B271" s="48" t="s">
        <v>101</v>
      </c>
      <c r="C271" s="40">
        <v>30</v>
      </c>
      <c r="D271" s="100">
        <v>3.2</v>
      </c>
      <c r="E271" s="100">
        <v>0.5</v>
      </c>
      <c r="F271" s="100">
        <v>16.8</v>
      </c>
      <c r="G271" s="100">
        <v>84.8</v>
      </c>
      <c r="H271" s="40">
        <v>60</v>
      </c>
      <c r="I271" s="100">
        <v>6.4</v>
      </c>
      <c r="J271" s="100">
        <v>1</v>
      </c>
      <c r="K271" s="100">
        <v>33.6</v>
      </c>
      <c r="L271" s="100">
        <v>169.6</v>
      </c>
    </row>
    <row r="272" spans="1:16" s="31" customFormat="1">
      <c r="A272" s="41"/>
      <c r="B272" s="51" t="s">
        <v>103</v>
      </c>
      <c r="C272" s="98">
        <v>35</v>
      </c>
      <c r="D272" s="104">
        <v>2.4500000000000002</v>
      </c>
      <c r="E272" s="104">
        <v>6.3</v>
      </c>
      <c r="F272" s="104">
        <v>23.45</v>
      </c>
      <c r="G272" s="104">
        <v>161</v>
      </c>
      <c r="H272" s="98">
        <v>35</v>
      </c>
      <c r="I272" s="104">
        <v>2.4500000000000002</v>
      </c>
      <c r="J272" s="104">
        <v>6.3</v>
      </c>
      <c r="K272" s="104">
        <v>23.45</v>
      </c>
      <c r="L272" s="104">
        <v>161</v>
      </c>
    </row>
    <row r="273" spans="1:12">
      <c r="A273" s="71"/>
      <c r="B273" s="201" t="s">
        <v>32</v>
      </c>
      <c r="C273" s="155">
        <f t="shared" ref="C273:L273" si="24">SUM(C268:C272)</f>
        <v>565</v>
      </c>
      <c r="D273" s="155">
        <f t="shared" si="24"/>
        <v>43.210000000000008</v>
      </c>
      <c r="E273" s="155">
        <f t="shared" si="24"/>
        <v>35.99</v>
      </c>
      <c r="F273" s="155">
        <f t="shared" si="24"/>
        <v>123.89</v>
      </c>
      <c r="G273" s="155">
        <f t="shared" si="24"/>
        <v>1002.61</v>
      </c>
      <c r="H273" s="155">
        <f t="shared" si="24"/>
        <v>595</v>
      </c>
      <c r="I273" s="155">
        <f t="shared" si="24"/>
        <v>34.660000000000004</v>
      </c>
      <c r="J273" s="155">
        <f t="shared" si="24"/>
        <v>39.269999999999996</v>
      </c>
      <c r="K273" s="155">
        <f t="shared" si="24"/>
        <v>140.69</v>
      </c>
      <c r="L273" s="155">
        <f t="shared" si="24"/>
        <v>1087.4100000000001</v>
      </c>
    </row>
    <row r="274" spans="1:12" ht="15.75" thickBot="1">
      <c r="A274" s="72"/>
      <c r="B274" s="148"/>
      <c r="C274" s="115"/>
      <c r="D274" s="202"/>
      <c r="E274" s="202"/>
      <c r="F274" s="202"/>
      <c r="G274" s="202"/>
      <c r="H274" s="115"/>
      <c r="I274" s="202"/>
      <c r="J274" s="202"/>
      <c r="K274" s="202"/>
      <c r="L274" s="202"/>
    </row>
    <row r="275" spans="1:12" s="31" customFormat="1" ht="30" customHeight="1" thickBot="1">
      <c r="A275" s="25"/>
      <c r="B275" s="274" t="s">
        <v>2</v>
      </c>
      <c r="C275" s="275"/>
      <c r="D275" s="275"/>
      <c r="E275" s="275"/>
      <c r="F275" s="275"/>
      <c r="G275" s="275"/>
      <c r="H275" s="275"/>
      <c r="I275" s="275"/>
      <c r="J275" s="275"/>
      <c r="K275" s="275"/>
      <c r="L275" s="275"/>
    </row>
    <row r="276" spans="1:12" ht="27" customHeight="1">
      <c r="A276" s="32">
        <v>47</v>
      </c>
      <c r="B276" s="165" t="s">
        <v>126</v>
      </c>
      <c r="C276" s="92">
        <v>60</v>
      </c>
      <c r="D276" s="93">
        <v>0.96</v>
      </c>
      <c r="E276" s="93">
        <v>3</v>
      </c>
      <c r="F276" s="93">
        <v>6.6</v>
      </c>
      <c r="G276" s="93">
        <v>57</v>
      </c>
      <c r="H276" s="92">
        <v>100</v>
      </c>
      <c r="I276" s="93">
        <v>1.6</v>
      </c>
      <c r="J276" s="93">
        <v>5</v>
      </c>
      <c r="K276" s="93">
        <v>11</v>
      </c>
      <c r="L276" s="93">
        <v>95</v>
      </c>
    </row>
    <row r="277" spans="1:12" s="35" customFormat="1" ht="21.75" customHeight="1">
      <c r="A277" s="41">
        <v>102</v>
      </c>
      <c r="B277" s="51" t="s">
        <v>181</v>
      </c>
      <c r="C277" s="101">
        <v>295</v>
      </c>
      <c r="D277" s="104">
        <v>14</v>
      </c>
      <c r="E277" s="104">
        <v>11.3</v>
      </c>
      <c r="F277" s="104">
        <v>23.4</v>
      </c>
      <c r="G277" s="104">
        <v>253</v>
      </c>
      <c r="H277" s="101">
        <v>300</v>
      </c>
      <c r="I277" s="104">
        <v>14.3</v>
      </c>
      <c r="J277" s="104">
        <v>11.5</v>
      </c>
      <c r="K277" s="104">
        <v>23.8</v>
      </c>
      <c r="L277" s="104">
        <v>258</v>
      </c>
    </row>
    <row r="278" spans="1:12" ht="21.75" customHeight="1">
      <c r="A278" s="41" t="s">
        <v>169</v>
      </c>
      <c r="B278" s="51" t="s">
        <v>139</v>
      </c>
      <c r="C278" s="40">
        <v>130</v>
      </c>
      <c r="D278" s="100">
        <v>14.75</v>
      </c>
      <c r="E278" s="100">
        <v>15.3</v>
      </c>
      <c r="F278" s="100">
        <v>22.15</v>
      </c>
      <c r="G278" s="100">
        <v>284.5</v>
      </c>
      <c r="H278" s="40">
        <v>130</v>
      </c>
      <c r="I278" s="100">
        <v>14.75</v>
      </c>
      <c r="J278" s="100">
        <v>15.3</v>
      </c>
      <c r="K278" s="100">
        <v>22.15</v>
      </c>
      <c r="L278" s="100">
        <v>284.5</v>
      </c>
    </row>
    <row r="279" spans="1:12" ht="19.5">
      <c r="A279" s="41">
        <v>171</v>
      </c>
      <c r="B279" s="52" t="s">
        <v>141</v>
      </c>
      <c r="C279" s="154">
        <v>150</v>
      </c>
      <c r="D279" s="117">
        <v>6.6</v>
      </c>
      <c r="E279" s="117">
        <v>2.4</v>
      </c>
      <c r="F279" s="117">
        <v>49.7</v>
      </c>
      <c r="G279" s="117">
        <v>235</v>
      </c>
      <c r="H279" s="104">
        <v>180</v>
      </c>
      <c r="I279" s="102">
        <v>10.32</v>
      </c>
      <c r="J279" s="102">
        <v>7.31</v>
      </c>
      <c r="K279" s="102">
        <v>46.37</v>
      </c>
      <c r="L279" s="102">
        <v>292.5</v>
      </c>
    </row>
    <row r="280" spans="1:12" ht="15.75" thickBot="1">
      <c r="A280" s="37">
        <v>360</v>
      </c>
      <c r="B280" s="51" t="s">
        <v>110</v>
      </c>
      <c r="C280" s="144">
        <v>200</v>
      </c>
      <c r="D280" s="100">
        <v>0.1</v>
      </c>
      <c r="E280" s="100">
        <v>0</v>
      </c>
      <c r="F280" s="100">
        <v>32</v>
      </c>
      <c r="G280" s="100">
        <v>128.30000000000001</v>
      </c>
      <c r="H280" s="144">
        <v>200</v>
      </c>
      <c r="I280" s="100">
        <v>0.1</v>
      </c>
      <c r="J280" s="100">
        <v>0</v>
      </c>
      <c r="K280" s="100">
        <v>32</v>
      </c>
      <c r="L280" s="100">
        <v>128.30000000000001</v>
      </c>
    </row>
    <row r="281" spans="1:12" ht="15.75" thickBot="1">
      <c r="A281" s="70"/>
      <c r="B281" s="53" t="s">
        <v>92</v>
      </c>
      <c r="C281" s="119">
        <v>60</v>
      </c>
      <c r="D281" s="120">
        <v>4.08</v>
      </c>
      <c r="E281" s="120">
        <v>0.72</v>
      </c>
      <c r="F281" s="120">
        <v>29.52</v>
      </c>
      <c r="G281" s="120">
        <v>129</v>
      </c>
      <c r="H281" s="119">
        <v>60</v>
      </c>
      <c r="I281" s="120">
        <v>4.08</v>
      </c>
      <c r="J281" s="120">
        <v>0.72</v>
      </c>
      <c r="K281" s="120">
        <v>29.52</v>
      </c>
      <c r="L281" s="120">
        <v>129</v>
      </c>
    </row>
    <row r="282" spans="1:12">
      <c r="A282" s="71"/>
      <c r="B282" s="191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</row>
    <row r="283" spans="1:12" ht="15.75" thickBot="1">
      <c r="A283" s="71"/>
      <c r="B283" s="192" t="s">
        <v>32</v>
      </c>
      <c r="C283" s="168">
        <f>SUM(C276:C282)</f>
        <v>895</v>
      </c>
      <c r="D283" s="168">
        <f>SUM(D276:D282)</f>
        <v>40.49</v>
      </c>
      <c r="E283" s="168">
        <f>SUM(E276:E282)</f>
        <v>32.72</v>
      </c>
      <c r="F283" s="168">
        <f>SUM(F276:F282)</f>
        <v>163.37</v>
      </c>
      <c r="G283" s="168">
        <f>SUM(G276:G282)</f>
        <v>1086.8</v>
      </c>
      <c r="H283" s="256" t="s">
        <v>188</v>
      </c>
      <c r="I283" s="168">
        <f>SUM(I276:I282)</f>
        <v>45.15</v>
      </c>
      <c r="J283" s="168">
        <f>SUM(J276:J282)</f>
        <v>39.83</v>
      </c>
      <c r="K283" s="168">
        <f>SUM(K276:K282)</f>
        <v>164.84</v>
      </c>
      <c r="L283" s="168">
        <f>SUM(L276:L282)</f>
        <v>1187.3</v>
      </c>
    </row>
    <row r="284" spans="1:12" s="35" customFormat="1" ht="15.75" thickBot="1">
      <c r="A284" s="25"/>
      <c r="B284" s="274" t="s">
        <v>160</v>
      </c>
      <c r="C284" s="275"/>
      <c r="D284" s="275"/>
      <c r="E284" s="275"/>
      <c r="F284" s="275"/>
      <c r="G284" s="275"/>
      <c r="H284" s="275"/>
      <c r="I284" s="275"/>
      <c r="J284" s="275"/>
      <c r="K284" s="275"/>
      <c r="L284" s="275"/>
    </row>
    <row r="285" spans="1:12" s="35" customFormat="1" ht="19.5">
      <c r="A285" s="32">
        <v>47</v>
      </c>
      <c r="B285" s="165" t="s">
        <v>126</v>
      </c>
      <c r="C285" s="157"/>
      <c r="D285" s="157"/>
      <c r="E285" s="157"/>
      <c r="F285" s="157"/>
      <c r="G285" s="157"/>
      <c r="H285" s="92">
        <v>100</v>
      </c>
      <c r="I285" s="93">
        <v>1.6</v>
      </c>
      <c r="J285" s="93">
        <v>5</v>
      </c>
      <c r="K285" s="93">
        <v>110</v>
      </c>
      <c r="L285" s="93">
        <v>95</v>
      </c>
    </row>
    <row r="286" spans="1:12" s="35" customFormat="1" ht="19.5">
      <c r="A286" s="41">
        <v>102</v>
      </c>
      <c r="B286" s="51" t="s">
        <v>133</v>
      </c>
      <c r="C286" s="157"/>
      <c r="D286" s="157"/>
      <c r="E286" s="157"/>
      <c r="F286" s="157"/>
      <c r="G286" s="157"/>
      <c r="H286" s="101">
        <v>275</v>
      </c>
      <c r="I286" s="104">
        <v>14</v>
      </c>
      <c r="J286" s="104">
        <v>11.3</v>
      </c>
      <c r="K286" s="104">
        <v>23.4</v>
      </c>
      <c r="L286" s="104">
        <v>253</v>
      </c>
    </row>
    <row r="287" spans="1:12" s="35" customFormat="1">
      <c r="A287" s="41">
        <v>268</v>
      </c>
      <c r="B287" s="51" t="s">
        <v>139</v>
      </c>
      <c r="C287" s="157"/>
      <c r="D287" s="157"/>
      <c r="E287" s="157"/>
      <c r="F287" s="157"/>
      <c r="G287" s="157"/>
      <c r="H287" s="40">
        <v>130</v>
      </c>
      <c r="I287" s="100">
        <v>14.75</v>
      </c>
      <c r="J287" s="100">
        <v>15.3</v>
      </c>
      <c r="K287" s="100">
        <v>22.15</v>
      </c>
      <c r="L287" s="100">
        <v>284.5</v>
      </c>
    </row>
    <row r="288" spans="1:12" s="35" customFormat="1" ht="19.5">
      <c r="A288" s="41">
        <v>309</v>
      </c>
      <c r="B288" s="52" t="s">
        <v>17</v>
      </c>
      <c r="C288" s="157"/>
      <c r="D288" s="157"/>
      <c r="E288" s="157"/>
      <c r="F288" s="157"/>
      <c r="G288" s="157"/>
      <c r="H288" s="118">
        <v>180</v>
      </c>
      <c r="I288" s="104">
        <v>6.55</v>
      </c>
      <c r="J288" s="104">
        <v>6.59</v>
      </c>
      <c r="K288" s="104">
        <v>36.549999999999997</v>
      </c>
      <c r="L288" s="104">
        <v>234.85</v>
      </c>
    </row>
    <row r="289" spans="1:12" s="35" customFormat="1" ht="15.75" thickBot="1">
      <c r="A289" s="37">
        <v>360</v>
      </c>
      <c r="B289" s="51" t="s">
        <v>110</v>
      </c>
      <c r="C289" s="157"/>
      <c r="D289" s="157"/>
      <c r="E289" s="157"/>
      <c r="F289" s="157"/>
      <c r="G289" s="157"/>
      <c r="H289" s="144">
        <v>200</v>
      </c>
      <c r="I289" s="100">
        <v>0.1</v>
      </c>
      <c r="J289" s="100">
        <v>0</v>
      </c>
      <c r="K289" s="100">
        <v>32</v>
      </c>
      <c r="L289" s="100">
        <v>128.30000000000001</v>
      </c>
    </row>
    <row r="290" spans="1:12" s="35" customFormat="1" ht="15.75" thickBot="1">
      <c r="A290" s="70"/>
      <c r="B290" s="53" t="s">
        <v>92</v>
      </c>
      <c r="C290" s="157"/>
      <c r="D290" s="157"/>
      <c r="E290" s="157"/>
      <c r="F290" s="157"/>
      <c r="G290" s="157"/>
      <c r="H290" s="119">
        <v>60</v>
      </c>
      <c r="I290" s="120">
        <v>4.08</v>
      </c>
      <c r="J290" s="120">
        <v>0.72</v>
      </c>
      <c r="K290" s="120">
        <v>29.52</v>
      </c>
      <c r="L290" s="120">
        <v>129</v>
      </c>
    </row>
    <row r="291" spans="1:12" s="35" customFormat="1">
      <c r="A291" s="71"/>
      <c r="B291" s="192"/>
      <c r="C291" s="157"/>
      <c r="D291" s="157"/>
      <c r="E291" s="157"/>
      <c r="F291" s="157"/>
      <c r="G291" s="157"/>
      <c r="H291" s="109"/>
      <c r="I291" s="109"/>
      <c r="J291" s="109"/>
      <c r="K291" s="109"/>
      <c r="L291" s="109"/>
    </row>
    <row r="292" spans="1:12" ht="15.75" thickBot="1">
      <c r="A292" s="72"/>
      <c r="B292" s="192" t="s">
        <v>32</v>
      </c>
      <c r="C292" s="115"/>
      <c r="D292" s="157"/>
      <c r="E292" s="157"/>
      <c r="F292" s="157"/>
      <c r="G292" s="157"/>
      <c r="H292" s="203">
        <f>SUM(H285:H290)</f>
        <v>945</v>
      </c>
      <c r="I292" s="168">
        <f>SUM(I285:I291)</f>
        <v>41.08</v>
      </c>
      <c r="J292" s="168">
        <f>SUM(J285:J291)</f>
        <v>38.909999999999997</v>
      </c>
      <c r="K292" s="168">
        <f>SUM(K285:K291)</f>
        <v>253.62000000000003</v>
      </c>
      <c r="L292" s="168">
        <f>SUM(L285:L291)</f>
        <v>1124.6500000000001</v>
      </c>
    </row>
    <row r="293" spans="1:12" ht="15.75" thickBot="1">
      <c r="A293" s="36"/>
      <c r="B293" s="264" t="s">
        <v>4</v>
      </c>
      <c r="C293" s="265"/>
      <c r="D293" s="265"/>
      <c r="E293" s="265"/>
      <c r="F293" s="265"/>
      <c r="G293" s="265"/>
      <c r="H293" s="265"/>
      <c r="I293" s="265"/>
      <c r="J293" s="265"/>
      <c r="K293" s="265"/>
      <c r="L293" s="265"/>
    </row>
    <row r="294" spans="1:12" ht="15.75" thickBot="1">
      <c r="A294" s="38">
        <v>376</v>
      </c>
      <c r="B294" s="49" t="s">
        <v>1</v>
      </c>
      <c r="C294" s="99">
        <v>200</v>
      </c>
      <c r="D294" s="100">
        <v>0.1</v>
      </c>
      <c r="E294" s="100">
        <v>0.02</v>
      </c>
      <c r="F294" s="100">
        <v>15</v>
      </c>
      <c r="G294" s="100">
        <v>60</v>
      </c>
      <c r="H294" s="128"/>
      <c r="I294" s="204"/>
      <c r="J294" s="93"/>
      <c r="K294" s="93"/>
      <c r="L294" s="93"/>
    </row>
    <row r="295" spans="1:12" ht="30" thickBot="1">
      <c r="A295" s="70"/>
      <c r="B295" s="49" t="s">
        <v>108</v>
      </c>
      <c r="C295" s="134">
        <v>100</v>
      </c>
      <c r="D295" s="107">
        <v>2.7</v>
      </c>
      <c r="E295" s="107">
        <v>0.1</v>
      </c>
      <c r="F295" s="107">
        <v>16</v>
      </c>
      <c r="G295" s="107">
        <v>75</v>
      </c>
      <c r="H295" s="129"/>
      <c r="I295" s="130"/>
      <c r="J295" s="130"/>
      <c r="K295" s="130"/>
      <c r="L295" s="130"/>
    </row>
    <row r="296" spans="1:12">
      <c r="A296" s="71"/>
      <c r="B296" s="147" t="s">
        <v>122</v>
      </c>
      <c r="C296" s="109">
        <v>30</v>
      </c>
      <c r="D296" s="161">
        <v>1.9</v>
      </c>
      <c r="E296" s="161">
        <v>6.4</v>
      </c>
      <c r="F296" s="161">
        <v>12</v>
      </c>
      <c r="G296" s="161">
        <v>110</v>
      </c>
      <c r="H296" s="109"/>
      <c r="I296" s="161"/>
      <c r="J296" s="161"/>
      <c r="K296" s="161"/>
      <c r="L296" s="161"/>
    </row>
    <row r="297" spans="1:12">
      <c r="A297" s="71"/>
      <c r="B297" s="91" t="s">
        <v>32</v>
      </c>
      <c r="C297" s="205">
        <f>SUM(C294+C295+C296)</f>
        <v>330</v>
      </c>
      <c r="D297" s="127">
        <f>SUM(D294:D296)</f>
        <v>4.7</v>
      </c>
      <c r="E297" s="127">
        <f>SUM(E294:E296)</f>
        <v>6.5200000000000005</v>
      </c>
      <c r="F297" s="127">
        <f>SUM(F294:F296)</f>
        <v>43</v>
      </c>
      <c r="G297" s="127">
        <f>SUM(G294:G296)</f>
        <v>245</v>
      </c>
      <c r="H297" s="100"/>
      <c r="I297" s="168"/>
      <c r="J297" s="168"/>
      <c r="K297" s="168"/>
      <c r="L297" s="168"/>
    </row>
    <row r="298" spans="1:12" ht="15.75" customHeight="1" thickBot="1">
      <c r="A298" s="71"/>
      <c r="B298" s="189"/>
      <c r="C298" s="115"/>
      <c r="D298" s="157"/>
      <c r="E298" s="157"/>
      <c r="F298" s="157"/>
      <c r="G298" s="157"/>
      <c r="H298" s="157"/>
      <c r="I298" s="157"/>
      <c r="J298" s="157"/>
      <c r="K298" s="157"/>
      <c r="L298" s="157"/>
    </row>
    <row r="299" spans="1:12" ht="15.75" thickBot="1">
      <c r="A299" s="72"/>
      <c r="B299" s="266" t="s">
        <v>149</v>
      </c>
      <c r="C299" s="267"/>
      <c r="D299" s="267"/>
      <c r="E299" s="267"/>
      <c r="F299" s="267"/>
      <c r="G299" s="267"/>
      <c r="H299" s="267"/>
      <c r="I299" s="267"/>
      <c r="J299" s="267"/>
      <c r="K299" s="267"/>
      <c r="L299" s="267"/>
    </row>
    <row r="300" spans="1:12" ht="22.5" customHeight="1" thickBot="1">
      <c r="A300" s="42"/>
      <c r="B300" s="261" t="s">
        <v>18</v>
      </c>
      <c r="C300" s="262"/>
      <c r="D300" s="262"/>
      <c r="E300" s="262"/>
      <c r="F300" s="262"/>
      <c r="G300" s="262"/>
      <c r="H300" s="262"/>
      <c r="I300" s="262"/>
      <c r="J300" s="262"/>
      <c r="K300" s="262"/>
      <c r="L300" s="262"/>
    </row>
    <row r="301" spans="1:12" ht="27" customHeight="1">
      <c r="A301" s="39">
        <v>175</v>
      </c>
      <c r="B301" s="88" t="s">
        <v>150</v>
      </c>
      <c r="C301" s="112">
        <v>160</v>
      </c>
      <c r="D301" s="93">
        <v>4.3</v>
      </c>
      <c r="E301" s="93">
        <v>9</v>
      </c>
      <c r="F301" s="93">
        <v>27</v>
      </c>
      <c r="G301" s="93">
        <v>208</v>
      </c>
      <c r="H301" s="112">
        <v>160</v>
      </c>
      <c r="I301" s="93">
        <v>4.3</v>
      </c>
      <c r="J301" s="93">
        <v>9</v>
      </c>
      <c r="K301" s="93">
        <v>27</v>
      </c>
      <c r="L301" s="93">
        <v>208</v>
      </c>
    </row>
    <row r="302" spans="1:12" ht="19.5">
      <c r="A302" s="55">
        <v>223</v>
      </c>
      <c r="B302" s="177" t="s">
        <v>121</v>
      </c>
      <c r="C302" s="40">
        <v>140</v>
      </c>
      <c r="D302" s="100">
        <v>21</v>
      </c>
      <c r="E302" s="100">
        <v>22.3</v>
      </c>
      <c r="F302" s="100">
        <v>33</v>
      </c>
      <c r="G302" s="100">
        <v>423</v>
      </c>
      <c r="H302" s="40">
        <v>140</v>
      </c>
      <c r="I302" s="100">
        <v>21</v>
      </c>
      <c r="J302" s="100">
        <v>22.3</v>
      </c>
      <c r="K302" s="100">
        <v>33</v>
      </c>
      <c r="L302" s="100">
        <v>423</v>
      </c>
    </row>
    <row r="303" spans="1:12" s="35" customFormat="1" ht="19.5" customHeight="1">
      <c r="A303" s="41">
        <v>377</v>
      </c>
      <c r="B303" s="51" t="s">
        <v>151</v>
      </c>
      <c r="C303" s="101">
        <v>207</v>
      </c>
      <c r="D303" s="102">
        <v>0.2</v>
      </c>
      <c r="E303" s="102">
        <v>0</v>
      </c>
      <c r="F303" s="102">
        <v>16</v>
      </c>
      <c r="G303" s="102">
        <v>65</v>
      </c>
      <c r="H303" s="101">
        <v>207</v>
      </c>
      <c r="I303" s="102">
        <v>0.2</v>
      </c>
      <c r="J303" s="102">
        <v>0</v>
      </c>
      <c r="K303" s="102">
        <v>16</v>
      </c>
      <c r="L303" s="102">
        <v>65</v>
      </c>
    </row>
    <row r="304" spans="1:12" ht="15.75" thickBot="1">
      <c r="A304" s="41"/>
      <c r="B304" s="51" t="s">
        <v>152</v>
      </c>
      <c r="C304" s="101">
        <v>30</v>
      </c>
      <c r="D304" s="102">
        <v>3</v>
      </c>
      <c r="E304" s="102">
        <v>13</v>
      </c>
      <c r="F304" s="102">
        <v>29</v>
      </c>
      <c r="G304" s="102">
        <v>238</v>
      </c>
      <c r="H304" s="101">
        <v>30</v>
      </c>
      <c r="I304" s="102">
        <v>3</v>
      </c>
      <c r="J304" s="102">
        <v>13</v>
      </c>
      <c r="K304" s="102">
        <v>29</v>
      </c>
      <c r="L304" s="102">
        <v>238</v>
      </c>
    </row>
    <row r="305" spans="1:18" s="35" customFormat="1" ht="29.25">
      <c r="A305" s="41"/>
      <c r="B305" s="51" t="s">
        <v>106</v>
      </c>
      <c r="C305" s="128">
        <v>200</v>
      </c>
      <c r="D305" s="93">
        <v>0</v>
      </c>
      <c r="E305" s="93">
        <v>0</v>
      </c>
      <c r="F305" s="93">
        <v>24.4</v>
      </c>
      <c r="G305" s="93">
        <v>101</v>
      </c>
      <c r="H305" s="128"/>
      <c r="I305" s="93"/>
      <c r="J305" s="93"/>
      <c r="K305" s="93"/>
      <c r="L305" s="93"/>
    </row>
    <row r="306" spans="1:18">
      <c r="A306" s="41"/>
      <c r="B306" s="177" t="s">
        <v>101</v>
      </c>
      <c r="C306" s="40">
        <v>30</v>
      </c>
      <c r="D306" s="100">
        <v>3.2</v>
      </c>
      <c r="E306" s="100">
        <v>0.5</v>
      </c>
      <c r="F306" s="100">
        <v>16.8</v>
      </c>
      <c r="G306" s="100">
        <v>84.8</v>
      </c>
      <c r="H306" s="40">
        <v>30</v>
      </c>
      <c r="I306" s="100">
        <v>3.2</v>
      </c>
      <c r="J306" s="100">
        <v>0.5</v>
      </c>
      <c r="K306" s="100">
        <v>16.8</v>
      </c>
      <c r="L306" s="100">
        <v>84.8</v>
      </c>
    </row>
    <row r="307" spans="1:18">
      <c r="A307" s="71"/>
      <c r="B307" s="206"/>
      <c r="C307" s="109"/>
      <c r="D307" s="123"/>
      <c r="E307" s="123"/>
      <c r="F307" s="123"/>
      <c r="G307" s="123"/>
      <c r="H307" s="109"/>
      <c r="I307" s="123"/>
      <c r="J307" s="123"/>
      <c r="K307" s="123"/>
      <c r="L307" s="123"/>
    </row>
    <row r="308" spans="1:18">
      <c r="A308" s="71"/>
      <c r="B308" s="199" t="s">
        <v>32</v>
      </c>
      <c r="C308" s="155">
        <f t="shared" ref="C308:L308" si="25">SUM(C301:C306)</f>
        <v>767</v>
      </c>
      <c r="D308" s="155">
        <f t="shared" si="25"/>
        <v>31.7</v>
      </c>
      <c r="E308" s="155">
        <f t="shared" si="25"/>
        <v>44.8</v>
      </c>
      <c r="F308" s="155">
        <f t="shared" si="25"/>
        <v>146.20000000000002</v>
      </c>
      <c r="G308" s="155">
        <f t="shared" si="25"/>
        <v>1119.8</v>
      </c>
      <c r="H308" s="155">
        <f>SUM(H301:H306)</f>
        <v>567</v>
      </c>
      <c r="I308" s="155">
        <f t="shared" si="25"/>
        <v>31.7</v>
      </c>
      <c r="J308" s="155">
        <f t="shared" si="25"/>
        <v>44.8</v>
      </c>
      <c r="K308" s="155">
        <f t="shared" si="25"/>
        <v>121.8</v>
      </c>
      <c r="L308" s="155">
        <f t="shared" si="25"/>
        <v>1018.8</v>
      </c>
    </row>
    <row r="309" spans="1:18" ht="15.75" thickBot="1">
      <c r="A309" s="72"/>
      <c r="B309" s="193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</row>
    <row r="310" spans="1:18" s="35" customFormat="1" ht="23.25" customHeight="1" thickBot="1">
      <c r="A310" s="42"/>
      <c r="B310" s="274" t="s">
        <v>2</v>
      </c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  <c r="N310" s="44"/>
      <c r="O310" s="44"/>
      <c r="P310" s="44"/>
      <c r="Q310" s="44"/>
      <c r="R310" s="44"/>
    </row>
    <row r="311" spans="1:18">
      <c r="A311" s="41">
        <v>75</v>
      </c>
      <c r="B311" s="88" t="s">
        <v>109</v>
      </c>
      <c r="C311" s="112">
        <v>60</v>
      </c>
      <c r="D311" s="93">
        <v>1.44</v>
      </c>
      <c r="E311" s="93">
        <v>4.08</v>
      </c>
      <c r="F311" s="93">
        <v>6.41</v>
      </c>
      <c r="G311" s="93">
        <v>79.2</v>
      </c>
      <c r="H311" s="194">
        <v>100</v>
      </c>
      <c r="I311" s="207">
        <v>2.2999999999999998</v>
      </c>
      <c r="J311" s="207">
        <v>6.8</v>
      </c>
      <c r="K311" s="207">
        <v>15.4</v>
      </c>
      <c r="L311" s="207">
        <v>132</v>
      </c>
    </row>
    <row r="312" spans="1:18" s="35" customFormat="1" ht="29.25">
      <c r="A312" s="41" t="s">
        <v>166</v>
      </c>
      <c r="B312" s="208" t="s">
        <v>116</v>
      </c>
      <c r="C312" s="153">
        <v>285</v>
      </c>
      <c r="D312" s="109">
        <v>9.2799999999999994</v>
      </c>
      <c r="E312" s="109">
        <v>6.67</v>
      </c>
      <c r="F312" s="109">
        <v>27.9</v>
      </c>
      <c r="G312" s="109">
        <v>182.7</v>
      </c>
      <c r="H312" s="153">
        <v>285</v>
      </c>
      <c r="I312" s="109">
        <v>9.2799999999999994</v>
      </c>
      <c r="J312" s="109">
        <v>6.67</v>
      </c>
      <c r="K312" s="109">
        <v>27.9</v>
      </c>
      <c r="L312" s="109">
        <v>182.7</v>
      </c>
    </row>
    <row r="313" spans="1:18" ht="19.5">
      <c r="A313" s="41">
        <v>232</v>
      </c>
      <c r="B313" s="51" t="s">
        <v>153</v>
      </c>
      <c r="C313" s="101">
        <v>90</v>
      </c>
      <c r="D313" s="104">
        <v>6.3</v>
      </c>
      <c r="E313" s="104">
        <v>10.8</v>
      </c>
      <c r="F313" s="104">
        <v>22.5</v>
      </c>
      <c r="G313" s="104">
        <v>166</v>
      </c>
      <c r="H313" s="101">
        <v>100</v>
      </c>
      <c r="I313" s="104">
        <v>7</v>
      </c>
      <c r="J313" s="104">
        <v>12</v>
      </c>
      <c r="K313" s="104">
        <v>25</v>
      </c>
      <c r="L313" s="104">
        <v>184.4</v>
      </c>
    </row>
    <row r="314" spans="1:18">
      <c r="A314" s="41">
        <v>128</v>
      </c>
      <c r="B314" s="51" t="s">
        <v>5</v>
      </c>
      <c r="C314" s="101">
        <v>150</v>
      </c>
      <c r="D314" s="117">
        <v>3.06</v>
      </c>
      <c r="E314" s="117">
        <v>4.8</v>
      </c>
      <c r="F314" s="117">
        <v>20.440000000000001</v>
      </c>
      <c r="G314" s="117">
        <v>137.30000000000001</v>
      </c>
      <c r="H314" s="101">
        <v>180</v>
      </c>
      <c r="I314" s="117">
        <v>3.67</v>
      </c>
      <c r="J314" s="117">
        <v>5.76</v>
      </c>
      <c r="K314" s="117">
        <v>24.53</v>
      </c>
      <c r="L314" s="117">
        <v>164.76</v>
      </c>
    </row>
    <row r="315" spans="1:18" ht="15.75" thickBot="1">
      <c r="A315" s="38">
        <v>376</v>
      </c>
      <c r="B315" s="51" t="s">
        <v>1</v>
      </c>
      <c r="C315" s="99">
        <v>200</v>
      </c>
      <c r="D315" s="100">
        <v>0.1</v>
      </c>
      <c r="E315" s="100">
        <v>0.02</v>
      </c>
      <c r="F315" s="100">
        <v>15</v>
      </c>
      <c r="G315" s="100">
        <v>60</v>
      </c>
      <c r="H315" s="99">
        <v>200</v>
      </c>
      <c r="I315" s="100">
        <v>0.1</v>
      </c>
      <c r="J315" s="100">
        <v>0.02</v>
      </c>
      <c r="K315" s="100">
        <v>15</v>
      </c>
      <c r="L315" s="100">
        <v>60</v>
      </c>
    </row>
    <row r="316" spans="1:18" ht="15.75" thickBot="1">
      <c r="A316" s="70"/>
      <c r="B316" s="53" t="s">
        <v>92</v>
      </c>
      <c r="C316" s="119">
        <v>60</v>
      </c>
      <c r="D316" s="120">
        <v>4.08</v>
      </c>
      <c r="E316" s="120">
        <v>0.72</v>
      </c>
      <c r="F316" s="120">
        <v>29.52</v>
      </c>
      <c r="G316" s="120">
        <v>129</v>
      </c>
      <c r="H316" s="119">
        <v>60</v>
      </c>
      <c r="I316" s="120">
        <v>4.08</v>
      </c>
      <c r="J316" s="120">
        <v>0.72</v>
      </c>
      <c r="K316" s="120">
        <v>29.52</v>
      </c>
      <c r="L316" s="120">
        <v>129</v>
      </c>
    </row>
    <row r="317" spans="1:18" ht="15.75" thickBot="1">
      <c r="A317" s="71"/>
      <c r="B317" s="192" t="s">
        <v>32</v>
      </c>
      <c r="C317" s="164">
        <f t="shared" ref="C317:L317" si="26">SUM(C311:C316)</f>
        <v>845</v>
      </c>
      <c r="D317" s="168">
        <f t="shared" si="26"/>
        <v>24.259999999999998</v>
      </c>
      <c r="E317" s="168">
        <f t="shared" si="26"/>
        <v>27.09</v>
      </c>
      <c r="F317" s="168">
        <f t="shared" si="26"/>
        <v>121.77</v>
      </c>
      <c r="G317" s="168">
        <f t="shared" si="26"/>
        <v>754.2</v>
      </c>
      <c r="H317" s="164">
        <f t="shared" si="26"/>
        <v>925</v>
      </c>
      <c r="I317" s="168">
        <f t="shared" si="26"/>
        <v>26.43</v>
      </c>
      <c r="J317" s="168">
        <f t="shared" si="26"/>
        <v>31.969999999999995</v>
      </c>
      <c r="K317" s="168">
        <f t="shared" si="26"/>
        <v>137.35</v>
      </c>
      <c r="L317" s="168">
        <f t="shared" si="26"/>
        <v>852.86</v>
      </c>
    </row>
    <row r="318" spans="1:18" s="35" customFormat="1" ht="15.75" thickBot="1">
      <c r="A318" s="25"/>
      <c r="B318" s="274" t="s">
        <v>160</v>
      </c>
      <c r="C318" s="275"/>
      <c r="D318" s="275"/>
      <c r="E318" s="275"/>
      <c r="F318" s="275"/>
      <c r="G318" s="275"/>
      <c r="H318" s="275"/>
      <c r="I318" s="275"/>
      <c r="J318" s="275"/>
      <c r="K318" s="275"/>
      <c r="L318" s="275"/>
    </row>
    <row r="319" spans="1:18" s="35" customFormat="1">
      <c r="A319" s="41">
        <v>75</v>
      </c>
      <c r="B319" s="88" t="s">
        <v>109</v>
      </c>
      <c r="C319" s="209"/>
      <c r="D319" s="157"/>
      <c r="E319" s="157"/>
      <c r="F319" s="157"/>
      <c r="G319" s="157"/>
      <c r="H319" s="194">
        <v>100</v>
      </c>
      <c r="I319" s="207">
        <v>2.2999999999999998</v>
      </c>
      <c r="J319" s="207">
        <v>6.8</v>
      </c>
      <c r="K319" s="207">
        <v>15.4</v>
      </c>
      <c r="L319" s="207">
        <v>132</v>
      </c>
    </row>
    <row r="320" spans="1:18" s="35" customFormat="1" ht="29.25">
      <c r="A320" s="41">
        <v>101</v>
      </c>
      <c r="B320" s="208" t="s">
        <v>116</v>
      </c>
      <c r="C320" s="209"/>
      <c r="D320" s="157"/>
      <c r="E320" s="157"/>
      <c r="F320" s="157"/>
      <c r="G320" s="157"/>
      <c r="H320" s="153">
        <v>285</v>
      </c>
      <c r="I320" s="109">
        <v>9.2799999999999994</v>
      </c>
      <c r="J320" s="109">
        <v>6.67</v>
      </c>
      <c r="K320" s="109">
        <v>27.9</v>
      </c>
      <c r="L320" s="109">
        <v>182.7</v>
      </c>
    </row>
    <row r="321" spans="1:12" s="35" customFormat="1" ht="19.5">
      <c r="A321" s="41">
        <v>232</v>
      </c>
      <c r="B321" s="51" t="s">
        <v>153</v>
      </c>
      <c r="C321" s="209"/>
      <c r="D321" s="157"/>
      <c r="E321" s="157"/>
      <c r="F321" s="157"/>
      <c r="G321" s="157"/>
      <c r="H321" s="101">
        <v>100</v>
      </c>
      <c r="I321" s="104">
        <v>7</v>
      </c>
      <c r="J321" s="104">
        <v>12</v>
      </c>
      <c r="K321" s="104">
        <v>25</v>
      </c>
      <c r="L321" s="104">
        <v>184.4</v>
      </c>
    </row>
    <row r="322" spans="1:12" s="35" customFormat="1">
      <c r="A322" s="41">
        <v>128</v>
      </c>
      <c r="B322" s="51" t="s">
        <v>165</v>
      </c>
      <c r="C322" s="209"/>
      <c r="D322" s="157"/>
      <c r="E322" s="157"/>
      <c r="F322" s="157"/>
      <c r="G322" s="157"/>
      <c r="H322" s="99">
        <v>180</v>
      </c>
      <c r="I322" s="117">
        <v>15.58</v>
      </c>
      <c r="J322" s="117">
        <v>7.83</v>
      </c>
      <c r="K322" s="117">
        <v>40.03</v>
      </c>
      <c r="L322" s="117">
        <v>291.43</v>
      </c>
    </row>
    <row r="323" spans="1:12" s="35" customFormat="1" ht="15.75" thickBot="1">
      <c r="A323" s="38">
        <v>376</v>
      </c>
      <c r="B323" s="51" t="s">
        <v>1</v>
      </c>
      <c r="C323" s="209"/>
      <c r="D323" s="157"/>
      <c r="E323" s="157"/>
      <c r="F323" s="157"/>
      <c r="G323" s="157"/>
      <c r="H323" s="99">
        <v>200</v>
      </c>
      <c r="I323" s="100">
        <v>0.1</v>
      </c>
      <c r="J323" s="100">
        <v>0.02</v>
      </c>
      <c r="K323" s="100">
        <v>15</v>
      </c>
      <c r="L323" s="100">
        <v>60</v>
      </c>
    </row>
    <row r="324" spans="1:12" s="35" customFormat="1" ht="15.75" thickBot="1">
      <c r="A324" s="70"/>
      <c r="B324" s="53" t="s">
        <v>92</v>
      </c>
      <c r="C324" s="209"/>
      <c r="D324" s="157"/>
      <c r="E324" s="157"/>
      <c r="F324" s="157"/>
      <c r="G324" s="157"/>
      <c r="H324" s="119">
        <v>60</v>
      </c>
      <c r="I324" s="120">
        <v>4.08</v>
      </c>
      <c r="J324" s="120">
        <v>0.72</v>
      </c>
      <c r="K324" s="120">
        <v>29.52</v>
      </c>
      <c r="L324" s="120">
        <v>129</v>
      </c>
    </row>
    <row r="325" spans="1:12" s="35" customFormat="1" ht="15.75" thickBot="1">
      <c r="A325" s="71"/>
      <c r="B325" s="192" t="s">
        <v>32</v>
      </c>
      <c r="C325" s="209"/>
      <c r="D325" s="157"/>
      <c r="E325" s="157"/>
      <c r="F325" s="157"/>
      <c r="G325" s="157"/>
      <c r="H325" s="164">
        <f>SUM(H319:H324)</f>
        <v>925</v>
      </c>
      <c r="I325" s="168">
        <f>SUM(I319:I324)</f>
        <v>38.339999999999996</v>
      </c>
      <c r="J325" s="168">
        <f>SUM(J319:J324)</f>
        <v>34.04</v>
      </c>
      <c r="K325" s="155">
        <f>SUM(K319:K324)</f>
        <v>152.85</v>
      </c>
      <c r="L325" s="155">
        <f>SUM(L319:L324)</f>
        <v>979.53</v>
      </c>
    </row>
    <row r="326" spans="1:12" ht="15.75" thickBot="1">
      <c r="A326" s="36"/>
      <c r="B326" s="264" t="s">
        <v>4</v>
      </c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</row>
    <row r="327" spans="1:12" ht="15.75" thickBot="1">
      <c r="A327" s="38"/>
      <c r="B327" s="145" t="s">
        <v>16</v>
      </c>
      <c r="C327" s="128" t="s">
        <v>136</v>
      </c>
      <c r="D327" s="93"/>
      <c r="E327" s="93"/>
      <c r="F327" s="93"/>
      <c r="G327" s="93"/>
      <c r="H327" s="146"/>
      <c r="I327" s="93"/>
      <c r="J327" s="93"/>
      <c r="K327" s="93"/>
      <c r="L327" s="93"/>
    </row>
    <row r="328" spans="1:12" ht="15.75" thickBot="1">
      <c r="A328" s="70"/>
      <c r="B328" s="49" t="s">
        <v>91</v>
      </c>
      <c r="C328" s="40">
        <v>35</v>
      </c>
      <c r="D328" s="117">
        <v>2.6</v>
      </c>
      <c r="E328" s="117">
        <v>1.01</v>
      </c>
      <c r="F328" s="117">
        <v>17.8</v>
      </c>
      <c r="G328" s="117">
        <v>92.4</v>
      </c>
      <c r="H328" s="108"/>
      <c r="I328" s="130"/>
      <c r="J328" s="130"/>
      <c r="K328" s="130"/>
      <c r="L328" s="130"/>
    </row>
    <row r="329" spans="1:12" s="35" customFormat="1">
      <c r="A329" s="70"/>
      <c r="B329" s="147" t="s">
        <v>88</v>
      </c>
      <c r="C329" s="109">
        <v>20</v>
      </c>
      <c r="D329" s="109">
        <v>4.68</v>
      </c>
      <c r="E329" s="161">
        <v>6</v>
      </c>
      <c r="F329" s="161">
        <v>0</v>
      </c>
      <c r="G329" s="161">
        <v>74.2</v>
      </c>
      <c r="H329" s="138"/>
      <c r="I329" s="174"/>
      <c r="J329" s="174"/>
      <c r="K329" s="174"/>
      <c r="L329" s="174"/>
    </row>
    <row r="330" spans="1:12" s="35" customFormat="1">
      <c r="A330" s="78"/>
      <c r="B330" s="210" t="s">
        <v>122</v>
      </c>
      <c r="C330" s="180">
        <v>45</v>
      </c>
      <c r="D330" s="109">
        <v>3.5</v>
      </c>
      <c r="E330" s="161">
        <v>9</v>
      </c>
      <c r="F330" s="161">
        <v>34</v>
      </c>
      <c r="G330" s="161">
        <v>230</v>
      </c>
      <c r="H330" s="138"/>
      <c r="I330" s="174"/>
      <c r="J330" s="174"/>
      <c r="K330" s="174"/>
      <c r="L330" s="174"/>
    </row>
    <row r="331" spans="1:12" ht="15.75" thickBot="1">
      <c r="A331" s="38">
        <v>376</v>
      </c>
      <c r="B331" s="49" t="s">
        <v>1</v>
      </c>
      <c r="C331" s="99">
        <v>200</v>
      </c>
      <c r="D331" s="100">
        <v>0.1</v>
      </c>
      <c r="E331" s="100">
        <v>0.02</v>
      </c>
      <c r="F331" s="100">
        <v>15</v>
      </c>
      <c r="G331" s="100">
        <v>60</v>
      </c>
      <c r="H331" s="109"/>
      <c r="I331" s="161"/>
      <c r="J331" s="161"/>
      <c r="K331" s="161"/>
      <c r="L331" s="161"/>
    </row>
    <row r="332" spans="1:12" ht="15.75" thickBot="1">
      <c r="A332" s="73"/>
      <c r="B332" s="91" t="s">
        <v>32</v>
      </c>
      <c r="C332" s="205">
        <f>SUM(C328+C329+C330+C331)</f>
        <v>300</v>
      </c>
      <c r="D332" s="110">
        <f>SUM(D328+D329+D330+D331)</f>
        <v>10.879999999999999</v>
      </c>
      <c r="E332" s="110">
        <f>SUM(E328:E331)</f>
        <v>16.029999999999998</v>
      </c>
      <c r="F332" s="110">
        <f>SUM(F328:F331)</f>
        <v>66.8</v>
      </c>
      <c r="G332" s="110">
        <f>SUM(G328:G331)</f>
        <v>456.6</v>
      </c>
      <c r="H332" s="100"/>
      <c r="I332" s="168"/>
      <c r="J332" s="168"/>
      <c r="K332" s="168"/>
      <c r="L332" s="168"/>
    </row>
    <row r="333" spans="1:12" s="35" customFormat="1" ht="15.75" thickBot="1">
      <c r="A333" s="72"/>
      <c r="B333" s="266" t="s">
        <v>154</v>
      </c>
      <c r="C333" s="267"/>
      <c r="D333" s="267"/>
      <c r="E333" s="267"/>
      <c r="F333" s="267"/>
      <c r="G333" s="267"/>
      <c r="H333" s="267"/>
      <c r="I333" s="267"/>
      <c r="J333" s="267"/>
      <c r="K333" s="267"/>
      <c r="L333" s="267"/>
    </row>
    <row r="334" spans="1:12" s="35" customFormat="1">
      <c r="A334" s="25"/>
      <c r="B334" s="261" t="s">
        <v>18</v>
      </c>
      <c r="C334" s="262"/>
      <c r="D334" s="262"/>
      <c r="E334" s="262"/>
      <c r="F334" s="262"/>
      <c r="G334" s="262"/>
      <c r="H334" s="262"/>
      <c r="I334" s="262"/>
      <c r="J334" s="262"/>
      <c r="K334" s="262"/>
      <c r="L334" s="262"/>
    </row>
    <row r="335" spans="1:12" s="35" customFormat="1" ht="19.5">
      <c r="A335" s="41">
        <v>309</v>
      </c>
      <c r="B335" s="46" t="s">
        <v>17</v>
      </c>
      <c r="C335" s="116">
        <v>150</v>
      </c>
      <c r="D335" s="117">
        <v>5.46</v>
      </c>
      <c r="E335" s="117">
        <v>5.49</v>
      </c>
      <c r="F335" s="117">
        <v>30.46</v>
      </c>
      <c r="G335" s="117">
        <v>195.71</v>
      </c>
      <c r="H335" s="116">
        <v>150</v>
      </c>
      <c r="I335" s="117">
        <v>5.46</v>
      </c>
      <c r="J335" s="117">
        <v>5.49</v>
      </c>
      <c r="K335" s="117">
        <v>30.46</v>
      </c>
      <c r="L335" s="117">
        <v>195.71</v>
      </c>
    </row>
    <row r="336" spans="1:12" s="35" customFormat="1" ht="21.75" customHeight="1">
      <c r="A336" s="41" t="s">
        <v>167</v>
      </c>
      <c r="B336" s="51" t="s">
        <v>127</v>
      </c>
      <c r="C336" s="40">
        <v>150</v>
      </c>
      <c r="D336" s="100">
        <v>16.75</v>
      </c>
      <c r="E336" s="100">
        <v>23.78</v>
      </c>
      <c r="F336" s="100">
        <v>24.88</v>
      </c>
      <c r="G336" s="100">
        <v>409.1</v>
      </c>
      <c r="H336" s="40">
        <v>150</v>
      </c>
      <c r="I336" s="100">
        <v>16.75</v>
      </c>
      <c r="J336" s="100">
        <v>23.78</v>
      </c>
      <c r="K336" s="100">
        <v>24.88</v>
      </c>
      <c r="L336" s="100">
        <v>409.1</v>
      </c>
    </row>
    <row r="337" spans="1:12" s="35" customFormat="1" ht="15.75" thickBot="1">
      <c r="A337" s="38">
        <v>376</v>
      </c>
      <c r="B337" s="51" t="s">
        <v>1</v>
      </c>
      <c r="C337" s="99">
        <v>200</v>
      </c>
      <c r="D337" s="100">
        <v>0.1</v>
      </c>
      <c r="E337" s="100">
        <v>0.02</v>
      </c>
      <c r="F337" s="100">
        <v>15</v>
      </c>
      <c r="G337" s="100">
        <v>60</v>
      </c>
      <c r="H337" s="99">
        <v>200</v>
      </c>
      <c r="I337" s="100">
        <v>0.1</v>
      </c>
      <c r="J337" s="100">
        <v>0.02</v>
      </c>
      <c r="K337" s="100">
        <v>15</v>
      </c>
      <c r="L337" s="100">
        <v>60</v>
      </c>
    </row>
    <row r="338" spans="1:12" s="35" customFormat="1">
      <c r="A338" s="41"/>
      <c r="B338" s="177" t="s">
        <v>101</v>
      </c>
      <c r="C338" s="40">
        <v>30</v>
      </c>
      <c r="D338" s="100">
        <v>3.2</v>
      </c>
      <c r="E338" s="100">
        <v>0.5</v>
      </c>
      <c r="F338" s="100">
        <v>16.8</v>
      </c>
      <c r="G338" s="100">
        <v>84.8</v>
      </c>
      <c r="H338" s="40">
        <v>30</v>
      </c>
      <c r="I338" s="100">
        <v>3.2</v>
      </c>
      <c r="J338" s="100">
        <v>0.5</v>
      </c>
      <c r="K338" s="100">
        <v>16.8</v>
      </c>
      <c r="L338" s="100">
        <v>84.8</v>
      </c>
    </row>
    <row r="339" spans="1:12" s="35" customFormat="1">
      <c r="A339" s="39"/>
      <c r="B339" s="48" t="s">
        <v>102</v>
      </c>
      <c r="C339" s="101">
        <v>200</v>
      </c>
      <c r="D339" s="104">
        <v>0.8</v>
      </c>
      <c r="E339" s="104">
        <v>0.6</v>
      </c>
      <c r="F339" s="104">
        <v>10.3</v>
      </c>
      <c r="G339" s="104">
        <v>94</v>
      </c>
      <c r="H339" s="101">
        <v>200</v>
      </c>
      <c r="I339" s="104">
        <v>0.8</v>
      </c>
      <c r="J339" s="104">
        <v>0.6</v>
      </c>
      <c r="K339" s="104">
        <v>10.3</v>
      </c>
      <c r="L339" s="104">
        <v>94</v>
      </c>
    </row>
    <row r="340" spans="1:12" s="35" customFormat="1">
      <c r="A340" s="71"/>
      <c r="B340" s="199" t="s">
        <v>32</v>
      </c>
      <c r="C340" s="155">
        <f>SUM(C335:C339)</f>
        <v>730</v>
      </c>
      <c r="D340" s="155">
        <f>SUM(D335:D339)</f>
        <v>26.310000000000002</v>
      </c>
      <c r="E340" s="155">
        <f>SUM(E335:E339)</f>
        <v>30.390000000000004</v>
      </c>
      <c r="F340" s="155">
        <f>SUM(F335:F339)</f>
        <v>97.44</v>
      </c>
      <c r="G340" s="155">
        <f>SUM(G335:G339)</f>
        <v>843.61</v>
      </c>
      <c r="H340" s="155">
        <f t="shared" ref="G340:L340" si="27">SUM(H335:H339)</f>
        <v>730</v>
      </c>
      <c r="I340" s="155">
        <f t="shared" si="27"/>
        <v>26.310000000000002</v>
      </c>
      <c r="J340" s="155">
        <f t="shared" si="27"/>
        <v>30.390000000000004</v>
      </c>
      <c r="K340" s="155">
        <f t="shared" si="27"/>
        <v>97.44</v>
      </c>
      <c r="L340" s="155">
        <f t="shared" si="27"/>
        <v>843.61</v>
      </c>
    </row>
    <row r="341" spans="1:12" s="35" customFormat="1" ht="15.75" thickBot="1">
      <c r="A341" s="72"/>
      <c r="B341" s="193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</row>
    <row r="342" spans="1:12" s="35" customFormat="1" ht="15.75" thickBot="1">
      <c r="A342" s="42"/>
      <c r="B342" s="274" t="s">
        <v>2</v>
      </c>
      <c r="C342" s="275"/>
      <c r="D342" s="275"/>
      <c r="E342" s="275"/>
      <c r="F342" s="275"/>
      <c r="G342" s="275"/>
      <c r="H342" s="275"/>
      <c r="I342" s="275"/>
      <c r="J342" s="275"/>
      <c r="K342" s="275"/>
      <c r="L342" s="275"/>
    </row>
    <row r="343" spans="1:12" s="35" customFormat="1" ht="19.5">
      <c r="A343" s="41">
        <v>45</v>
      </c>
      <c r="B343" s="88" t="s">
        <v>135</v>
      </c>
      <c r="C343" s="112">
        <v>60</v>
      </c>
      <c r="D343" s="113">
        <v>0.74</v>
      </c>
      <c r="E343" s="113">
        <v>0.06</v>
      </c>
      <c r="F343" s="113">
        <v>6.89</v>
      </c>
      <c r="G343" s="113">
        <v>49.02</v>
      </c>
      <c r="H343" s="112">
        <v>100</v>
      </c>
      <c r="I343" s="113">
        <v>1.4</v>
      </c>
      <c r="J343" s="113">
        <v>4.5999999999999996</v>
      </c>
      <c r="K343" s="113">
        <v>10.3</v>
      </c>
      <c r="L343" s="113">
        <v>88</v>
      </c>
    </row>
    <row r="344" spans="1:12" s="35" customFormat="1" ht="19.5">
      <c r="A344" s="32">
        <v>82</v>
      </c>
      <c r="B344" s="166" t="s">
        <v>189</v>
      </c>
      <c r="C344" s="105">
        <v>285</v>
      </c>
      <c r="D344" s="100">
        <v>9.6</v>
      </c>
      <c r="E344" s="100">
        <v>5.04</v>
      </c>
      <c r="F344" s="100">
        <v>4.9000000000000004</v>
      </c>
      <c r="G344" s="100">
        <v>188</v>
      </c>
      <c r="H344" s="105">
        <v>285</v>
      </c>
      <c r="I344" s="100">
        <v>9.6</v>
      </c>
      <c r="J344" s="100">
        <v>5.04</v>
      </c>
      <c r="K344" s="100">
        <v>4.9000000000000004</v>
      </c>
      <c r="L344" s="100">
        <v>188</v>
      </c>
    </row>
    <row r="345" spans="1:12" s="35" customFormat="1" ht="15.75" thickBot="1">
      <c r="A345" s="41">
        <v>291</v>
      </c>
      <c r="B345" s="190" t="s">
        <v>89</v>
      </c>
      <c r="C345" s="118">
        <v>180</v>
      </c>
      <c r="D345" s="102">
        <v>17.5</v>
      </c>
      <c r="E345" s="102">
        <v>20.3</v>
      </c>
      <c r="F345" s="102">
        <v>28.7</v>
      </c>
      <c r="G345" s="102">
        <v>367</v>
      </c>
      <c r="H345" s="118">
        <v>180</v>
      </c>
      <c r="I345" s="102">
        <v>17.5</v>
      </c>
      <c r="J345" s="102">
        <v>20.3</v>
      </c>
      <c r="K345" s="102">
        <v>28.7</v>
      </c>
      <c r="L345" s="102">
        <v>367</v>
      </c>
    </row>
    <row r="346" spans="1:12" s="35" customFormat="1">
      <c r="A346" s="36">
        <v>389</v>
      </c>
      <c r="B346" s="88" t="s">
        <v>10</v>
      </c>
      <c r="C346" s="128">
        <v>200</v>
      </c>
      <c r="D346" s="93">
        <v>1</v>
      </c>
      <c r="E346" s="93">
        <v>0</v>
      </c>
      <c r="F346" s="93">
        <v>24.4</v>
      </c>
      <c r="G346" s="93">
        <v>101.6</v>
      </c>
      <c r="H346" s="128">
        <v>200</v>
      </c>
      <c r="I346" s="93">
        <v>1</v>
      </c>
      <c r="J346" s="93">
        <v>0</v>
      </c>
      <c r="K346" s="93">
        <v>24.4</v>
      </c>
      <c r="L346" s="93">
        <v>101.6</v>
      </c>
    </row>
    <row r="347" spans="1:12" s="35" customFormat="1" ht="15.75" thickBot="1">
      <c r="A347" s="70"/>
      <c r="B347" s="53" t="s">
        <v>92</v>
      </c>
      <c r="C347" s="119">
        <v>60</v>
      </c>
      <c r="D347" s="120">
        <v>4.08</v>
      </c>
      <c r="E347" s="120">
        <v>0.72</v>
      </c>
      <c r="F347" s="120">
        <v>29.52</v>
      </c>
      <c r="G347" s="120">
        <v>129</v>
      </c>
      <c r="H347" s="119">
        <v>60</v>
      </c>
      <c r="I347" s="120">
        <v>4.08</v>
      </c>
      <c r="J347" s="120">
        <v>0.72</v>
      </c>
      <c r="K347" s="120">
        <v>29.52</v>
      </c>
      <c r="L347" s="120">
        <v>129</v>
      </c>
    </row>
    <row r="348" spans="1:12" s="35" customFormat="1">
      <c r="A348" s="71"/>
      <c r="B348" s="191"/>
      <c r="C348" s="109"/>
      <c r="D348" s="123"/>
      <c r="E348" s="123"/>
      <c r="F348" s="123"/>
      <c r="G348" s="123"/>
      <c r="H348" s="109"/>
      <c r="I348" s="123"/>
      <c r="J348" s="123"/>
      <c r="K348" s="123"/>
      <c r="L348" s="123"/>
    </row>
    <row r="349" spans="1:12" s="35" customFormat="1">
      <c r="A349" s="71"/>
      <c r="B349" s="192" t="s">
        <v>32</v>
      </c>
      <c r="C349" s="155">
        <f t="shared" ref="C349:L349" si="28">SUM(C343:C347)</f>
        <v>785</v>
      </c>
      <c r="D349" s="155">
        <f t="shared" si="28"/>
        <v>32.92</v>
      </c>
      <c r="E349" s="155">
        <f t="shared" si="28"/>
        <v>26.119999999999997</v>
      </c>
      <c r="F349" s="155">
        <f t="shared" si="28"/>
        <v>94.409999999999982</v>
      </c>
      <c r="G349" s="155">
        <f t="shared" si="28"/>
        <v>834.62</v>
      </c>
      <c r="H349" s="155">
        <f t="shared" si="28"/>
        <v>825</v>
      </c>
      <c r="I349" s="155">
        <f t="shared" si="28"/>
        <v>33.58</v>
      </c>
      <c r="J349" s="155">
        <f t="shared" si="28"/>
        <v>30.66</v>
      </c>
      <c r="K349" s="155">
        <f t="shared" si="28"/>
        <v>97.82</v>
      </c>
      <c r="L349" s="155">
        <f t="shared" si="28"/>
        <v>873.6</v>
      </c>
    </row>
    <row r="350" spans="1:12" s="35" customFormat="1" ht="15.75" thickBot="1">
      <c r="A350" s="72"/>
      <c r="B350" s="189"/>
      <c r="C350" s="115"/>
      <c r="D350" s="157"/>
      <c r="E350" s="157"/>
      <c r="F350" s="157"/>
      <c r="G350" s="157"/>
      <c r="H350" s="115"/>
      <c r="I350" s="157"/>
      <c r="J350" s="157"/>
      <c r="K350" s="157"/>
      <c r="L350" s="157"/>
    </row>
    <row r="351" spans="1:12" s="35" customFormat="1" ht="15.75" thickBot="1">
      <c r="A351" s="36"/>
      <c r="B351" s="264" t="s">
        <v>4</v>
      </c>
      <c r="C351" s="265"/>
      <c r="D351" s="265"/>
      <c r="E351" s="265"/>
      <c r="F351" s="265"/>
      <c r="G351" s="265"/>
      <c r="H351" s="265"/>
      <c r="I351" s="265"/>
      <c r="J351" s="265"/>
      <c r="K351" s="265"/>
      <c r="L351" s="265"/>
    </row>
    <row r="352" spans="1:12" s="35" customFormat="1">
      <c r="A352" s="36">
        <v>389</v>
      </c>
      <c r="B352" s="88" t="s">
        <v>10</v>
      </c>
      <c r="C352" s="128">
        <v>200</v>
      </c>
      <c r="D352" s="93">
        <v>1</v>
      </c>
      <c r="E352" s="93">
        <v>0</v>
      </c>
      <c r="F352" s="93">
        <v>24.4</v>
      </c>
      <c r="G352" s="93">
        <v>101.6</v>
      </c>
      <c r="H352" s="128"/>
      <c r="I352" s="93"/>
      <c r="J352" s="93"/>
      <c r="K352" s="93"/>
      <c r="L352" s="93"/>
    </row>
    <row r="353" spans="1:12" s="35" customFormat="1" ht="15.75" thickBot="1">
      <c r="A353" s="70"/>
      <c r="B353" s="53" t="s">
        <v>122</v>
      </c>
      <c r="C353" s="170">
        <v>100</v>
      </c>
      <c r="D353" s="130">
        <v>7</v>
      </c>
      <c r="E353" s="130">
        <v>18</v>
      </c>
      <c r="F353" s="130">
        <v>67</v>
      </c>
      <c r="G353" s="130">
        <v>460</v>
      </c>
      <c r="H353" s="129"/>
      <c r="I353" s="200"/>
      <c r="J353" s="200"/>
      <c r="K353" s="200"/>
      <c r="L353" s="200"/>
    </row>
    <row r="354" spans="1:12" s="35" customFormat="1">
      <c r="A354" s="71"/>
      <c r="B354" s="131"/>
      <c r="C354" s="109"/>
      <c r="D354" s="161"/>
      <c r="E354" s="161"/>
      <c r="F354" s="161"/>
      <c r="G354" s="161"/>
      <c r="H354" s="109"/>
      <c r="I354" s="161"/>
      <c r="J354" s="161"/>
      <c r="K354" s="161"/>
      <c r="L354" s="161"/>
    </row>
    <row r="355" spans="1:12" s="35" customFormat="1">
      <c r="A355" s="71"/>
      <c r="B355" s="87" t="s">
        <v>32</v>
      </c>
      <c r="C355" s="127">
        <f>C352+C353</f>
        <v>300</v>
      </c>
      <c r="D355" s="127">
        <f>SUM(D352:D353)</f>
        <v>8</v>
      </c>
      <c r="E355" s="127">
        <f t="shared" ref="E355:G355" si="29">SUM(E352:E353)</f>
        <v>18</v>
      </c>
      <c r="F355" s="127">
        <f t="shared" si="29"/>
        <v>91.4</v>
      </c>
      <c r="G355" s="127">
        <f t="shared" si="29"/>
        <v>561.6</v>
      </c>
      <c r="H355" s="100"/>
      <c r="I355" s="168"/>
      <c r="J355" s="168"/>
      <c r="K355" s="168"/>
      <c r="L355" s="168"/>
    </row>
    <row r="356" spans="1:12" s="35" customFormat="1" ht="15.75" thickBot="1">
      <c r="A356" s="71"/>
      <c r="B356" s="189"/>
      <c r="C356" s="115"/>
      <c r="D356" s="157"/>
      <c r="E356" s="157"/>
      <c r="F356" s="157"/>
      <c r="G356" s="157"/>
      <c r="H356" s="157"/>
      <c r="I356" s="157"/>
      <c r="J356" s="157"/>
      <c r="K356" s="157"/>
      <c r="L356" s="157"/>
    </row>
    <row r="357" spans="1:12" s="35" customFormat="1" ht="15.75" thickBot="1">
      <c r="A357" s="72"/>
      <c r="B357" s="266" t="s">
        <v>155</v>
      </c>
      <c r="C357" s="267"/>
      <c r="D357" s="267"/>
      <c r="E357" s="267"/>
      <c r="F357" s="267"/>
      <c r="G357" s="267"/>
      <c r="H357" s="267"/>
      <c r="I357" s="267"/>
      <c r="J357" s="267"/>
      <c r="K357" s="267"/>
      <c r="L357" s="267"/>
    </row>
    <row r="358" spans="1:12" s="35" customFormat="1">
      <c r="A358" s="25"/>
      <c r="B358" s="261" t="s">
        <v>18</v>
      </c>
      <c r="C358" s="262"/>
      <c r="D358" s="262"/>
      <c r="E358" s="262"/>
      <c r="F358" s="262"/>
      <c r="G358" s="262"/>
      <c r="H358" s="262"/>
      <c r="I358" s="262"/>
      <c r="J358" s="262"/>
      <c r="K358" s="262"/>
      <c r="L358" s="262"/>
    </row>
    <row r="359" spans="1:12" s="35" customFormat="1" ht="15.75" thickBot="1">
      <c r="A359" s="41">
        <v>128</v>
      </c>
      <c r="B359" s="49" t="s">
        <v>5</v>
      </c>
      <c r="C359" s="101">
        <v>150</v>
      </c>
      <c r="D359" s="117">
        <v>3.06</v>
      </c>
      <c r="E359" s="117">
        <v>4.8</v>
      </c>
      <c r="F359" s="117">
        <v>20.440000000000001</v>
      </c>
      <c r="G359" s="117">
        <v>137.30000000000001</v>
      </c>
      <c r="H359" s="101">
        <v>150</v>
      </c>
      <c r="I359" s="117">
        <v>3.06</v>
      </c>
      <c r="J359" s="117">
        <v>4.8</v>
      </c>
      <c r="K359" s="117">
        <v>20.440000000000001</v>
      </c>
      <c r="L359" s="117">
        <v>137.30000000000001</v>
      </c>
    </row>
    <row r="360" spans="1:12" s="35" customFormat="1" ht="15.75" thickBot="1">
      <c r="A360" s="41">
        <v>260</v>
      </c>
      <c r="B360" s="49" t="s">
        <v>70</v>
      </c>
      <c r="C360" s="128">
        <v>60</v>
      </c>
      <c r="D360" s="93">
        <v>18.399999999999999</v>
      </c>
      <c r="E360" s="93">
        <v>7.7</v>
      </c>
      <c r="F360" s="93">
        <v>4.4000000000000004</v>
      </c>
      <c r="G360" s="93">
        <v>161</v>
      </c>
      <c r="H360" s="128">
        <v>90</v>
      </c>
      <c r="I360" s="93">
        <v>27.6</v>
      </c>
      <c r="J360" s="93">
        <v>11.55</v>
      </c>
      <c r="K360" s="93">
        <v>6.6</v>
      </c>
      <c r="L360" s="93">
        <v>241.5</v>
      </c>
    </row>
    <row r="361" spans="1:12" s="35" customFormat="1">
      <c r="A361" s="36">
        <v>389</v>
      </c>
      <c r="B361" s="30" t="s">
        <v>10</v>
      </c>
      <c r="C361" s="128">
        <v>200</v>
      </c>
      <c r="D361" s="93">
        <v>1</v>
      </c>
      <c r="E361" s="93">
        <v>0</v>
      </c>
      <c r="F361" s="93">
        <v>24.4</v>
      </c>
      <c r="G361" s="93">
        <v>101.6</v>
      </c>
      <c r="H361" s="128">
        <v>200</v>
      </c>
      <c r="I361" s="93">
        <v>1</v>
      </c>
      <c r="J361" s="93">
        <v>0</v>
      </c>
      <c r="K361" s="93">
        <v>24.4</v>
      </c>
      <c r="L361" s="93">
        <v>101.6</v>
      </c>
    </row>
    <row r="362" spans="1:12" s="35" customFormat="1">
      <c r="A362" s="39"/>
      <c r="B362" s="48" t="s">
        <v>101</v>
      </c>
      <c r="C362" s="40">
        <v>60</v>
      </c>
      <c r="D362" s="100">
        <v>6.4</v>
      </c>
      <c r="E362" s="100">
        <v>1</v>
      </c>
      <c r="F362" s="100">
        <v>33.6</v>
      </c>
      <c r="G362" s="100">
        <v>169.6</v>
      </c>
      <c r="H362" s="40">
        <v>60</v>
      </c>
      <c r="I362" s="100">
        <v>6.4</v>
      </c>
      <c r="J362" s="100">
        <v>1</v>
      </c>
      <c r="K362" s="100">
        <v>33.6</v>
      </c>
      <c r="L362" s="100">
        <v>169.6</v>
      </c>
    </row>
    <row r="363" spans="1:12" s="35" customFormat="1">
      <c r="A363" s="41"/>
      <c r="B363" s="49" t="s">
        <v>103</v>
      </c>
      <c r="C363" s="98">
        <v>35</v>
      </c>
      <c r="D363" s="104">
        <v>2.4500000000000002</v>
      </c>
      <c r="E363" s="104">
        <v>6.3</v>
      </c>
      <c r="F363" s="104">
        <v>23.45</v>
      </c>
      <c r="G363" s="104">
        <v>161</v>
      </c>
      <c r="H363" s="98">
        <v>60</v>
      </c>
      <c r="I363" s="104">
        <v>4.2</v>
      </c>
      <c r="J363" s="104">
        <v>10.8</v>
      </c>
      <c r="K363" s="104">
        <v>40.200000000000003</v>
      </c>
      <c r="L363" s="104">
        <v>276</v>
      </c>
    </row>
    <row r="364" spans="1:12" s="35" customFormat="1">
      <c r="A364" s="71"/>
      <c r="B364" s="147"/>
      <c r="C364" s="109"/>
      <c r="D364" s="123"/>
      <c r="E364" s="123"/>
      <c r="F364" s="123"/>
      <c r="G364" s="123"/>
      <c r="H364" s="109"/>
      <c r="I364" s="123"/>
      <c r="J364" s="123"/>
      <c r="K364" s="123"/>
      <c r="L364" s="123"/>
    </row>
    <row r="365" spans="1:12" s="35" customFormat="1">
      <c r="A365" s="71"/>
      <c r="B365" s="91" t="s">
        <v>32</v>
      </c>
      <c r="C365" s="155">
        <f t="shared" ref="C365:G365" si="30">SUM(C359:C363)</f>
        <v>505</v>
      </c>
      <c r="D365" s="155">
        <f t="shared" si="30"/>
        <v>31.31</v>
      </c>
      <c r="E365" s="155">
        <f t="shared" si="30"/>
        <v>19.8</v>
      </c>
      <c r="F365" s="155">
        <f t="shared" si="30"/>
        <v>106.29</v>
      </c>
      <c r="G365" s="155">
        <f t="shared" si="30"/>
        <v>730.5</v>
      </c>
      <c r="H365" s="155">
        <f t="shared" ref="H365:L365" si="31">SUM(H359:H363)</f>
        <v>560</v>
      </c>
      <c r="I365" s="155">
        <f t="shared" si="31"/>
        <v>42.260000000000005</v>
      </c>
      <c r="J365" s="155">
        <f t="shared" si="31"/>
        <v>28.150000000000002</v>
      </c>
      <c r="K365" s="155">
        <f t="shared" si="31"/>
        <v>125.24</v>
      </c>
      <c r="L365" s="155">
        <f t="shared" si="31"/>
        <v>926</v>
      </c>
    </row>
    <row r="366" spans="1:12" s="35" customFormat="1" ht="15.75" thickBot="1">
      <c r="A366" s="72"/>
      <c r="B366" s="124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</row>
    <row r="367" spans="1:12" s="35" customFormat="1">
      <c r="A367" s="25"/>
      <c r="B367" s="261" t="s">
        <v>2</v>
      </c>
      <c r="C367" s="262"/>
      <c r="D367" s="262"/>
      <c r="E367" s="262"/>
      <c r="F367" s="262"/>
      <c r="G367" s="262"/>
      <c r="H367" s="262"/>
      <c r="I367" s="262"/>
      <c r="J367" s="262"/>
      <c r="K367" s="262"/>
      <c r="L367" s="262"/>
    </row>
    <row r="368" spans="1:12" s="35" customFormat="1" ht="29.25">
      <c r="A368" s="41">
        <v>101</v>
      </c>
      <c r="B368" s="90" t="s">
        <v>156</v>
      </c>
      <c r="C368" s="105">
        <v>275</v>
      </c>
      <c r="D368" s="100">
        <v>9.74</v>
      </c>
      <c r="E368" s="100">
        <v>7.74</v>
      </c>
      <c r="F368" s="100">
        <v>20.100000000000001</v>
      </c>
      <c r="G368" s="100">
        <v>192</v>
      </c>
      <c r="H368" s="105">
        <v>275</v>
      </c>
      <c r="I368" s="100">
        <v>9.74</v>
      </c>
      <c r="J368" s="100">
        <v>7.74</v>
      </c>
      <c r="K368" s="100">
        <v>20.100000000000001</v>
      </c>
      <c r="L368" s="100">
        <v>192</v>
      </c>
    </row>
    <row r="369" spans="1:12" s="35" customFormat="1">
      <c r="A369" s="41">
        <v>131</v>
      </c>
      <c r="B369" s="49" t="s">
        <v>114</v>
      </c>
      <c r="C369" s="40">
        <v>150</v>
      </c>
      <c r="D369" s="117">
        <v>12.99</v>
      </c>
      <c r="E369" s="117">
        <v>6.53</v>
      </c>
      <c r="F369" s="117">
        <v>33.36</v>
      </c>
      <c r="G369" s="117">
        <v>242.86</v>
      </c>
      <c r="H369" s="99">
        <v>180</v>
      </c>
      <c r="I369" s="117">
        <v>15.58</v>
      </c>
      <c r="J369" s="117">
        <v>7.83</v>
      </c>
      <c r="K369" s="117">
        <v>40.03</v>
      </c>
      <c r="L369" s="117">
        <v>291.43</v>
      </c>
    </row>
    <row r="370" spans="1:12" s="35" customFormat="1" ht="19.5">
      <c r="A370" s="41" t="s">
        <v>157</v>
      </c>
      <c r="B370" s="46" t="s">
        <v>158</v>
      </c>
      <c r="C370" s="154">
        <v>90</v>
      </c>
      <c r="D370" s="117">
        <v>11.1</v>
      </c>
      <c r="E370" s="117">
        <v>12.4</v>
      </c>
      <c r="F370" s="117">
        <v>3</v>
      </c>
      <c r="G370" s="117">
        <v>128.30000000000001</v>
      </c>
      <c r="H370" s="154">
        <v>120</v>
      </c>
      <c r="I370" s="117">
        <v>14.8</v>
      </c>
      <c r="J370" s="117">
        <v>16.5</v>
      </c>
      <c r="K370" s="117">
        <v>4</v>
      </c>
      <c r="L370" s="117">
        <v>171.06</v>
      </c>
    </row>
    <row r="371" spans="1:12" s="35" customFormat="1" ht="15.75" thickBot="1">
      <c r="A371" s="37">
        <v>360</v>
      </c>
      <c r="B371" s="49" t="s">
        <v>110</v>
      </c>
      <c r="C371" s="144">
        <v>200</v>
      </c>
      <c r="D371" s="100">
        <v>0.1</v>
      </c>
      <c r="E371" s="100">
        <v>0</v>
      </c>
      <c r="F371" s="100">
        <v>32</v>
      </c>
      <c r="G371" s="100">
        <v>128.30000000000001</v>
      </c>
      <c r="H371" s="144">
        <v>200</v>
      </c>
      <c r="I371" s="100">
        <v>0.1</v>
      </c>
      <c r="J371" s="100">
        <v>0</v>
      </c>
      <c r="K371" s="100">
        <v>32</v>
      </c>
      <c r="L371" s="100">
        <v>128.30000000000001</v>
      </c>
    </row>
    <row r="372" spans="1:12" s="35" customFormat="1" ht="15.75" thickBot="1">
      <c r="A372" s="70"/>
      <c r="B372" s="83" t="s">
        <v>92</v>
      </c>
      <c r="C372" s="119">
        <v>60</v>
      </c>
      <c r="D372" s="120">
        <v>4.08</v>
      </c>
      <c r="E372" s="120">
        <v>0.72</v>
      </c>
      <c r="F372" s="120">
        <v>29.52</v>
      </c>
      <c r="G372" s="120">
        <v>129</v>
      </c>
      <c r="H372" s="119">
        <v>60</v>
      </c>
      <c r="I372" s="120">
        <v>4.08</v>
      </c>
      <c r="J372" s="120">
        <v>0.72</v>
      </c>
      <c r="K372" s="120">
        <v>29.52</v>
      </c>
      <c r="L372" s="120">
        <v>129</v>
      </c>
    </row>
    <row r="373" spans="1:12" s="35" customFormat="1">
      <c r="A373" s="71"/>
      <c r="B373" s="186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</row>
    <row r="374" spans="1:12" s="35" customFormat="1">
      <c r="A374" s="71"/>
      <c r="B374" s="187" t="s">
        <v>32</v>
      </c>
      <c r="C374" s="155">
        <f t="shared" ref="C374:G374" si="32">SUM(C368:C372)</f>
        <v>775</v>
      </c>
      <c r="D374" s="155">
        <f t="shared" si="32"/>
        <v>38.01</v>
      </c>
      <c r="E374" s="155">
        <f t="shared" si="32"/>
        <v>27.39</v>
      </c>
      <c r="F374" s="155">
        <f t="shared" si="32"/>
        <v>117.98</v>
      </c>
      <c r="G374" s="155">
        <f t="shared" si="32"/>
        <v>820.46</v>
      </c>
      <c r="H374" s="155">
        <f t="shared" ref="H374:L374" si="33">SUM(H368:H372)</f>
        <v>835</v>
      </c>
      <c r="I374" s="155">
        <f t="shared" si="33"/>
        <v>44.300000000000004</v>
      </c>
      <c r="J374" s="155">
        <f t="shared" si="33"/>
        <v>32.79</v>
      </c>
      <c r="K374" s="155">
        <f t="shared" si="33"/>
        <v>125.64999999999999</v>
      </c>
      <c r="L374" s="155">
        <f t="shared" si="33"/>
        <v>911.79</v>
      </c>
    </row>
    <row r="375" spans="1:12" ht="15.75" customHeight="1" thickBot="1">
      <c r="A375" s="79"/>
      <c r="B375" s="211"/>
      <c r="C375" s="212"/>
      <c r="D375" s="212"/>
      <c r="E375" s="212"/>
      <c r="F375" s="212"/>
      <c r="G375" s="212"/>
      <c r="H375" s="213"/>
      <c r="I375" s="213"/>
      <c r="J375" s="213"/>
      <c r="K375" s="213"/>
      <c r="L375" s="213"/>
    </row>
    <row r="376" spans="1:12" ht="15.75" customHeight="1" thickBot="1">
      <c r="A376" s="79"/>
      <c r="B376" s="266" t="s">
        <v>34</v>
      </c>
      <c r="C376" s="267"/>
      <c r="D376" s="267"/>
      <c r="E376" s="267"/>
      <c r="F376" s="267"/>
      <c r="G376" s="267"/>
      <c r="H376" s="267"/>
      <c r="I376" s="267"/>
      <c r="J376" s="267"/>
      <c r="K376" s="267"/>
      <c r="L376" s="267"/>
    </row>
    <row r="377" spans="1:12" ht="15.75" customHeight="1" thickBot="1">
      <c r="A377" s="79"/>
      <c r="B377" s="214"/>
      <c r="C377" s="296" t="s">
        <v>83</v>
      </c>
      <c r="D377" s="294" t="s">
        <v>35</v>
      </c>
      <c r="E377" s="295"/>
      <c r="F377" s="295"/>
      <c r="G377" s="295"/>
      <c r="H377" s="296" t="s">
        <v>84</v>
      </c>
      <c r="I377" s="295" t="s">
        <v>31</v>
      </c>
      <c r="J377" s="295"/>
      <c r="K377" s="295"/>
      <c r="L377" s="295"/>
    </row>
    <row r="378" spans="1:12" ht="15.75" thickBot="1">
      <c r="A378" s="79"/>
      <c r="B378" s="214"/>
      <c r="C378" s="297"/>
      <c r="D378" s="294" t="s">
        <v>15</v>
      </c>
      <c r="E378" s="295"/>
      <c r="F378" s="295"/>
      <c r="G378" s="295"/>
      <c r="H378" s="297"/>
      <c r="I378" s="295" t="s">
        <v>15</v>
      </c>
      <c r="J378" s="295"/>
      <c r="K378" s="295"/>
      <c r="L378" s="295"/>
    </row>
    <row r="379" spans="1:12" ht="21" customHeight="1" thickBot="1">
      <c r="A379" s="79"/>
      <c r="B379" s="215"/>
      <c r="C379" s="298"/>
      <c r="D379" s="216" t="s">
        <v>36</v>
      </c>
      <c r="E379" s="217" t="s">
        <v>37</v>
      </c>
      <c r="F379" s="217" t="s">
        <v>38</v>
      </c>
      <c r="G379" s="217" t="s">
        <v>39</v>
      </c>
      <c r="H379" s="297"/>
      <c r="I379" s="218" t="s">
        <v>36</v>
      </c>
      <c r="J379" s="217" t="s">
        <v>37</v>
      </c>
      <c r="K379" s="217" t="s">
        <v>38</v>
      </c>
      <c r="L379" s="217" t="s">
        <v>39</v>
      </c>
    </row>
    <row r="380" spans="1:12">
      <c r="A380" s="79"/>
      <c r="B380" s="219" t="s">
        <v>72</v>
      </c>
      <c r="C380" s="110">
        <f>C24</f>
        <v>585</v>
      </c>
      <c r="D380" s="110">
        <f t="shared" ref="D380:L380" si="34">D24</f>
        <v>34.900000000000006</v>
      </c>
      <c r="E380" s="110">
        <f t="shared" si="34"/>
        <v>30.55</v>
      </c>
      <c r="F380" s="110">
        <f t="shared" si="34"/>
        <v>99.49</v>
      </c>
      <c r="G380" s="110">
        <f t="shared" si="34"/>
        <v>809.08999999999992</v>
      </c>
      <c r="H380" s="110">
        <f t="shared" si="34"/>
        <v>590</v>
      </c>
      <c r="I380" s="110">
        <f t="shared" si="34"/>
        <v>37.82</v>
      </c>
      <c r="J380" s="110">
        <f t="shared" si="34"/>
        <v>37.51</v>
      </c>
      <c r="K380" s="110">
        <f t="shared" si="34"/>
        <v>145.28</v>
      </c>
      <c r="L380" s="110">
        <f t="shared" si="34"/>
        <v>984.28</v>
      </c>
    </row>
    <row r="381" spans="1:12">
      <c r="A381" s="79"/>
      <c r="B381" s="220" t="s">
        <v>73</v>
      </c>
      <c r="C381" s="198">
        <f>C61</f>
        <v>725</v>
      </c>
      <c r="D381" s="198">
        <f t="shared" ref="D381:L381" si="35">D61</f>
        <v>18.47</v>
      </c>
      <c r="E381" s="198">
        <f t="shared" si="35"/>
        <v>23.830000000000002</v>
      </c>
      <c r="F381" s="198">
        <f t="shared" si="35"/>
        <v>118.32</v>
      </c>
      <c r="G381" s="198">
        <f t="shared" si="35"/>
        <v>762.7</v>
      </c>
      <c r="H381" s="198">
        <f t="shared" si="35"/>
        <v>725</v>
      </c>
      <c r="I381" s="198">
        <f t="shared" si="35"/>
        <v>18.47</v>
      </c>
      <c r="J381" s="198">
        <f t="shared" si="35"/>
        <v>23.830000000000002</v>
      </c>
      <c r="K381" s="198">
        <f t="shared" si="35"/>
        <v>118.32</v>
      </c>
      <c r="L381" s="198">
        <f t="shared" si="35"/>
        <v>762.7</v>
      </c>
    </row>
    <row r="382" spans="1:12">
      <c r="A382" s="79"/>
      <c r="B382" s="220" t="s">
        <v>74</v>
      </c>
      <c r="C382" s="198">
        <f>C94</f>
        <v>590</v>
      </c>
      <c r="D382" s="198">
        <f t="shared" ref="D382:L382" si="36">D94</f>
        <v>37.68</v>
      </c>
      <c r="E382" s="198">
        <f t="shared" si="36"/>
        <v>37.78</v>
      </c>
      <c r="F382" s="198">
        <f t="shared" si="36"/>
        <v>158.44</v>
      </c>
      <c r="G382" s="198">
        <f t="shared" si="36"/>
        <v>1124.5999999999999</v>
      </c>
      <c r="H382" s="198">
        <f t="shared" si="36"/>
        <v>590</v>
      </c>
      <c r="I382" s="198">
        <f t="shared" si="36"/>
        <v>37.68</v>
      </c>
      <c r="J382" s="198">
        <f t="shared" si="36"/>
        <v>37.78</v>
      </c>
      <c r="K382" s="198">
        <f t="shared" si="36"/>
        <v>158.44</v>
      </c>
      <c r="L382" s="198">
        <f t="shared" si="36"/>
        <v>1124.5999999999999</v>
      </c>
    </row>
    <row r="383" spans="1:12">
      <c r="A383" s="79"/>
      <c r="B383" s="220" t="s">
        <v>75</v>
      </c>
      <c r="C383" s="198">
        <f>C128</f>
        <v>627</v>
      </c>
      <c r="D383" s="198">
        <f t="shared" ref="D383:L383" si="37">D128</f>
        <v>30.97</v>
      </c>
      <c r="E383" s="198">
        <f t="shared" si="37"/>
        <v>41.269999999999996</v>
      </c>
      <c r="F383" s="198">
        <f t="shared" si="37"/>
        <v>124.16</v>
      </c>
      <c r="G383" s="198">
        <f t="shared" si="37"/>
        <v>1040.8</v>
      </c>
      <c r="H383" s="198">
        <f t="shared" si="37"/>
        <v>630</v>
      </c>
      <c r="I383" s="198">
        <f t="shared" si="37"/>
        <v>30.77</v>
      </c>
      <c r="J383" s="198">
        <f t="shared" si="37"/>
        <v>41.269999999999996</v>
      </c>
      <c r="K383" s="198">
        <f t="shared" si="37"/>
        <v>123.16</v>
      </c>
      <c r="L383" s="198">
        <f t="shared" si="37"/>
        <v>1039.8</v>
      </c>
    </row>
    <row r="384" spans="1:12">
      <c r="A384" s="79"/>
      <c r="B384" s="220" t="s">
        <v>76</v>
      </c>
      <c r="C384" s="198">
        <f>C161</f>
        <v>675</v>
      </c>
      <c r="D384" s="198">
        <f t="shared" ref="D384:L384" si="38">D161</f>
        <v>21.200000000000003</v>
      </c>
      <c r="E384" s="198">
        <f t="shared" si="38"/>
        <v>28.910000000000004</v>
      </c>
      <c r="F384" s="198">
        <f t="shared" si="38"/>
        <v>107.1</v>
      </c>
      <c r="G384" s="198">
        <f t="shared" si="38"/>
        <v>794.19999999999993</v>
      </c>
      <c r="H384" s="198">
        <f t="shared" si="38"/>
        <v>675</v>
      </c>
      <c r="I384" s="198">
        <f t="shared" si="38"/>
        <v>21.200000000000003</v>
      </c>
      <c r="J384" s="198">
        <f t="shared" si="38"/>
        <v>28.910000000000004</v>
      </c>
      <c r="K384" s="198">
        <f t="shared" si="38"/>
        <v>107.1</v>
      </c>
      <c r="L384" s="198">
        <f t="shared" si="38"/>
        <v>794.19999999999993</v>
      </c>
    </row>
    <row r="385" spans="1:12" s="35" customFormat="1">
      <c r="A385" s="79"/>
      <c r="B385" s="220" t="s">
        <v>170</v>
      </c>
      <c r="C385" s="198">
        <f>C187</f>
        <v>665</v>
      </c>
      <c r="D385" s="198">
        <f t="shared" ref="D385:L385" si="39">D187</f>
        <v>20.05</v>
      </c>
      <c r="E385" s="198">
        <f t="shared" si="39"/>
        <v>21.62</v>
      </c>
      <c r="F385" s="198">
        <f t="shared" si="39"/>
        <v>95.45</v>
      </c>
      <c r="G385" s="198">
        <f t="shared" si="39"/>
        <v>660.8</v>
      </c>
      <c r="H385" s="198">
        <f t="shared" si="39"/>
        <v>665</v>
      </c>
      <c r="I385" s="198">
        <f t="shared" si="39"/>
        <v>20.05</v>
      </c>
      <c r="J385" s="198">
        <f t="shared" si="39"/>
        <v>21.62</v>
      </c>
      <c r="K385" s="198">
        <f t="shared" si="39"/>
        <v>95.45</v>
      </c>
      <c r="L385" s="198">
        <f t="shared" si="39"/>
        <v>660.8</v>
      </c>
    </row>
    <row r="386" spans="1:12">
      <c r="A386" s="79"/>
      <c r="B386" s="220" t="s">
        <v>77</v>
      </c>
      <c r="C386" s="198">
        <f>C206</f>
        <v>585</v>
      </c>
      <c r="D386" s="198">
        <f t="shared" ref="D386:L386" si="40">D206</f>
        <v>26.89</v>
      </c>
      <c r="E386" s="198">
        <f t="shared" si="40"/>
        <v>15.389999999999999</v>
      </c>
      <c r="F386" s="198">
        <f t="shared" si="40"/>
        <v>111.45</v>
      </c>
      <c r="G386" s="198">
        <f t="shared" si="40"/>
        <v>730.47</v>
      </c>
      <c r="H386" s="198">
        <f t="shared" si="40"/>
        <v>550</v>
      </c>
      <c r="I386" s="198">
        <f t="shared" si="40"/>
        <v>22.89</v>
      </c>
      <c r="J386" s="198">
        <f t="shared" si="40"/>
        <v>10.489999999999998</v>
      </c>
      <c r="K386" s="198">
        <f t="shared" si="40"/>
        <v>84.25</v>
      </c>
      <c r="L386" s="198">
        <f t="shared" si="40"/>
        <v>522.47</v>
      </c>
    </row>
    <row r="387" spans="1:12">
      <c r="A387" s="79"/>
      <c r="B387" s="220" t="s">
        <v>78</v>
      </c>
      <c r="C387" s="198">
        <f>C240</f>
        <v>713</v>
      </c>
      <c r="D387" s="198">
        <f t="shared" ref="D387:L387" si="41">D240</f>
        <v>20.200000000000003</v>
      </c>
      <c r="E387" s="198">
        <f t="shared" si="41"/>
        <v>27.92</v>
      </c>
      <c r="F387" s="198">
        <f t="shared" si="41"/>
        <v>117.29999999999998</v>
      </c>
      <c r="G387" s="198">
        <f t="shared" si="41"/>
        <v>825.8</v>
      </c>
      <c r="H387" s="198">
        <f t="shared" si="41"/>
        <v>713</v>
      </c>
      <c r="I387" s="198">
        <f t="shared" si="41"/>
        <v>20.200000000000003</v>
      </c>
      <c r="J387" s="198">
        <f t="shared" si="41"/>
        <v>27.92</v>
      </c>
      <c r="K387" s="198">
        <f t="shared" si="41"/>
        <v>117.29999999999998</v>
      </c>
      <c r="L387" s="198">
        <f t="shared" si="41"/>
        <v>825.8</v>
      </c>
    </row>
    <row r="388" spans="1:12">
      <c r="A388" s="79"/>
      <c r="B388" s="220" t="s">
        <v>79</v>
      </c>
      <c r="C388" s="198">
        <f>C273</f>
        <v>565</v>
      </c>
      <c r="D388" s="198">
        <f t="shared" ref="D388:L388" si="42">D273</f>
        <v>43.210000000000008</v>
      </c>
      <c r="E388" s="198">
        <f t="shared" si="42"/>
        <v>35.99</v>
      </c>
      <c r="F388" s="198">
        <f t="shared" si="42"/>
        <v>123.89</v>
      </c>
      <c r="G388" s="198">
        <f t="shared" si="42"/>
        <v>1002.61</v>
      </c>
      <c r="H388" s="198">
        <f t="shared" si="42"/>
        <v>595</v>
      </c>
      <c r="I388" s="198">
        <f t="shared" si="42"/>
        <v>34.660000000000004</v>
      </c>
      <c r="J388" s="198">
        <f t="shared" si="42"/>
        <v>39.269999999999996</v>
      </c>
      <c r="K388" s="198">
        <f t="shared" si="42"/>
        <v>140.69</v>
      </c>
      <c r="L388" s="198">
        <f t="shared" si="42"/>
        <v>1087.4100000000001</v>
      </c>
    </row>
    <row r="389" spans="1:12" s="35" customFormat="1">
      <c r="A389" s="79"/>
      <c r="B389" s="220" t="s">
        <v>80</v>
      </c>
      <c r="C389" s="198">
        <f>C308</f>
        <v>767</v>
      </c>
      <c r="D389" s="198">
        <f t="shared" ref="D389:L389" si="43">D308</f>
        <v>31.7</v>
      </c>
      <c r="E389" s="198">
        <f t="shared" si="43"/>
        <v>44.8</v>
      </c>
      <c r="F389" s="198">
        <f t="shared" si="43"/>
        <v>146.20000000000002</v>
      </c>
      <c r="G389" s="198">
        <f t="shared" si="43"/>
        <v>1119.8</v>
      </c>
      <c r="H389" s="198">
        <f t="shared" si="43"/>
        <v>567</v>
      </c>
      <c r="I389" s="198">
        <f t="shared" si="43"/>
        <v>31.7</v>
      </c>
      <c r="J389" s="198">
        <f t="shared" si="43"/>
        <v>44.8</v>
      </c>
      <c r="K389" s="198">
        <f t="shared" si="43"/>
        <v>121.8</v>
      </c>
      <c r="L389" s="198">
        <f t="shared" si="43"/>
        <v>1018.8</v>
      </c>
    </row>
    <row r="390" spans="1:12" ht="15.75" thickBot="1">
      <c r="A390" s="79"/>
      <c r="B390" s="221" t="s">
        <v>81</v>
      </c>
      <c r="C390" s="198">
        <f>C340</f>
        <v>730</v>
      </c>
      <c r="D390" s="198">
        <f t="shared" ref="D390:L390" si="44">D340</f>
        <v>26.310000000000002</v>
      </c>
      <c r="E390" s="198">
        <f t="shared" si="44"/>
        <v>30.390000000000004</v>
      </c>
      <c r="F390" s="198">
        <f t="shared" si="44"/>
        <v>97.44</v>
      </c>
      <c r="G390" s="198">
        <f t="shared" si="44"/>
        <v>843.61</v>
      </c>
      <c r="H390" s="198">
        <f t="shared" si="44"/>
        <v>730</v>
      </c>
      <c r="I390" s="198">
        <f t="shared" si="44"/>
        <v>26.310000000000002</v>
      </c>
      <c r="J390" s="198">
        <f t="shared" si="44"/>
        <v>30.390000000000004</v>
      </c>
      <c r="K390" s="198">
        <f t="shared" si="44"/>
        <v>97.44</v>
      </c>
      <c r="L390" s="198">
        <f t="shared" si="44"/>
        <v>843.61</v>
      </c>
    </row>
    <row r="391" spans="1:12" ht="15.75" thickBot="1">
      <c r="A391" s="79"/>
      <c r="B391" s="221" t="s">
        <v>172</v>
      </c>
      <c r="C391" s="198">
        <f>C365</f>
        <v>505</v>
      </c>
      <c r="D391" s="198">
        <f t="shared" ref="D391:L391" si="45">D365</f>
        <v>31.31</v>
      </c>
      <c r="E391" s="198">
        <f t="shared" si="45"/>
        <v>19.8</v>
      </c>
      <c r="F391" s="198">
        <f t="shared" si="45"/>
        <v>106.29</v>
      </c>
      <c r="G391" s="198">
        <f t="shared" si="45"/>
        <v>730.5</v>
      </c>
      <c r="H391" s="198">
        <f t="shared" si="45"/>
        <v>560</v>
      </c>
      <c r="I391" s="198">
        <f t="shared" si="45"/>
        <v>42.260000000000005</v>
      </c>
      <c r="J391" s="198">
        <f t="shared" si="45"/>
        <v>28.150000000000002</v>
      </c>
      <c r="K391" s="198">
        <f t="shared" si="45"/>
        <v>125.24</v>
      </c>
      <c r="L391" s="198">
        <f t="shared" si="45"/>
        <v>926</v>
      </c>
    </row>
    <row r="392" spans="1:12">
      <c r="A392" s="79"/>
      <c r="B392" s="222"/>
      <c r="C392" s="30"/>
      <c r="D392" s="223"/>
      <c r="E392" s="161"/>
      <c r="F392" s="161"/>
      <c r="G392" s="161"/>
      <c r="H392" s="224"/>
      <c r="I392" s="223"/>
      <c r="J392" s="161"/>
      <c r="K392" s="161"/>
      <c r="L392" s="161"/>
    </row>
    <row r="393" spans="1:12">
      <c r="A393" s="79"/>
      <c r="B393" s="225" t="s">
        <v>171</v>
      </c>
      <c r="C393" s="226">
        <f>(C380+C381+C382+C383+C384+C385+C386+C387+C388+C389+C390+C391)/12</f>
        <v>644.33333333333337</v>
      </c>
      <c r="D393" s="226">
        <f t="shared" ref="D393:L393" si="46">(D380+D381+D382+D383+D384+D385+D386+D387+D388+D389+D390+D391)/12</f>
        <v>28.57416666666667</v>
      </c>
      <c r="E393" s="226">
        <f t="shared" si="46"/>
        <v>29.854166666666668</v>
      </c>
      <c r="F393" s="226">
        <f t="shared" si="46"/>
        <v>117.12750000000001</v>
      </c>
      <c r="G393" s="226">
        <f t="shared" si="46"/>
        <v>870.41499999999996</v>
      </c>
      <c r="H393" s="226">
        <f t="shared" si="46"/>
        <v>632.5</v>
      </c>
      <c r="I393" s="226">
        <f t="shared" si="46"/>
        <v>28.6675</v>
      </c>
      <c r="J393" s="226">
        <f t="shared" si="46"/>
        <v>30.994999999999994</v>
      </c>
      <c r="K393" s="226">
        <f t="shared" si="46"/>
        <v>119.53916666666667</v>
      </c>
      <c r="L393" s="226">
        <f t="shared" si="46"/>
        <v>882.5391666666668</v>
      </c>
    </row>
    <row r="394" spans="1:12" ht="15.75" thickBot="1">
      <c r="A394" s="79"/>
      <c r="B394" s="227"/>
      <c r="C394" s="83"/>
      <c r="D394" s="129"/>
      <c r="E394" s="130"/>
      <c r="F394" s="130"/>
      <c r="G394" s="130"/>
      <c r="H394" s="228"/>
      <c r="I394" s="129"/>
      <c r="J394" s="130"/>
      <c r="K394" s="130"/>
      <c r="L394" s="130"/>
    </row>
    <row r="395" spans="1:12" ht="23.25" customHeight="1" thickBot="1">
      <c r="A395" s="79"/>
      <c r="B395" s="229"/>
      <c r="C395" s="263" t="s">
        <v>85</v>
      </c>
      <c r="D395" s="257" t="s">
        <v>2</v>
      </c>
      <c r="E395" s="258"/>
      <c r="F395" s="258"/>
      <c r="G395" s="258"/>
      <c r="H395" s="263" t="s">
        <v>86</v>
      </c>
      <c r="I395" s="280" t="s">
        <v>2</v>
      </c>
      <c r="J395" s="281"/>
      <c r="K395" s="281"/>
      <c r="L395" s="281"/>
    </row>
    <row r="396" spans="1:12" ht="15.75" thickBot="1">
      <c r="A396" s="79"/>
      <c r="B396" s="214"/>
      <c r="C396" s="260"/>
      <c r="D396" s="230" t="s">
        <v>36</v>
      </c>
      <c r="E396" s="231" t="s">
        <v>37</v>
      </c>
      <c r="F396" s="231" t="s">
        <v>38</v>
      </c>
      <c r="G396" s="231" t="s">
        <v>39</v>
      </c>
      <c r="H396" s="260"/>
      <c r="I396" s="230" t="s">
        <v>36</v>
      </c>
      <c r="J396" s="231" t="s">
        <v>37</v>
      </c>
      <c r="K396" s="231" t="s">
        <v>38</v>
      </c>
      <c r="L396" s="231" t="s">
        <v>39</v>
      </c>
    </row>
    <row r="397" spans="1:12" ht="15.75" thickBot="1">
      <c r="A397" s="79"/>
      <c r="B397" s="219" t="s">
        <v>72</v>
      </c>
      <c r="C397" s="197">
        <f>C33</f>
        <v>900</v>
      </c>
      <c r="D397" s="197">
        <f t="shared" ref="D397:L397" si="47">D33</f>
        <v>32.51</v>
      </c>
      <c r="E397" s="197">
        <f t="shared" si="47"/>
        <v>24.97</v>
      </c>
      <c r="F397" s="197">
        <f t="shared" si="47"/>
        <v>131.44</v>
      </c>
      <c r="G397" s="197">
        <f t="shared" si="47"/>
        <v>888.83</v>
      </c>
      <c r="H397" s="197">
        <f t="shared" si="47"/>
        <v>970</v>
      </c>
      <c r="I397" s="197">
        <f t="shared" si="47"/>
        <v>34.26</v>
      </c>
      <c r="J397" s="197">
        <f t="shared" si="47"/>
        <v>30.61</v>
      </c>
      <c r="K397" s="197">
        <f t="shared" si="47"/>
        <v>140.94</v>
      </c>
      <c r="L397" s="197">
        <f t="shared" si="47"/>
        <v>966.95</v>
      </c>
    </row>
    <row r="398" spans="1:12" ht="15.75" thickBot="1">
      <c r="A398" s="79"/>
      <c r="B398" s="220" t="s">
        <v>73</v>
      </c>
      <c r="C398" s="197">
        <f>C71</f>
        <v>860</v>
      </c>
      <c r="D398" s="197">
        <f t="shared" ref="D398:L398" si="48">D71</f>
        <v>34.119999999999997</v>
      </c>
      <c r="E398" s="197">
        <f t="shared" si="48"/>
        <v>34.599999999999994</v>
      </c>
      <c r="F398" s="197">
        <f t="shared" si="48"/>
        <v>103.89999999999999</v>
      </c>
      <c r="G398" s="197">
        <f t="shared" si="48"/>
        <v>891.8</v>
      </c>
      <c r="H398" s="197">
        <f t="shared" si="48"/>
        <v>930</v>
      </c>
      <c r="I398" s="197">
        <f t="shared" si="48"/>
        <v>35.65</v>
      </c>
      <c r="J398" s="197">
        <f t="shared" si="48"/>
        <v>38.28</v>
      </c>
      <c r="K398" s="197">
        <f t="shared" si="48"/>
        <v>114.14999999999999</v>
      </c>
      <c r="L398" s="197">
        <f t="shared" si="48"/>
        <v>972.06</v>
      </c>
    </row>
    <row r="399" spans="1:12" ht="15.75" thickBot="1">
      <c r="A399" s="79"/>
      <c r="B399" s="220" t="s">
        <v>74</v>
      </c>
      <c r="C399" s="197">
        <f>C103</f>
        <v>860</v>
      </c>
      <c r="D399" s="197">
        <f t="shared" ref="D399:L399" si="49">D103</f>
        <v>40.44</v>
      </c>
      <c r="E399" s="197">
        <f t="shared" si="49"/>
        <v>30</v>
      </c>
      <c r="F399" s="197">
        <f t="shared" si="49"/>
        <v>122.49</v>
      </c>
      <c r="G399" s="197">
        <f t="shared" si="49"/>
        <v>880.86</v>
      </c>
      <c r="H399" s="197">
        <f t="shared" si="49"/>
        <v>930</v>
      </c>
      <c r="I399" s="197">
        <f t="shared" si="49"/>
        <v>43.589999999999996</v>
      </c>
      <c r="J399" s="197">
        <f t="shared" si="49"/>
        <v>32.340000000000003</v>
      </c>
      <c r="K399" s="197">
        <f t="shared" si="49"/>
        <v>132.6</v>
      </c>
      <c r="L399" s="197">
        <f t="shared" si="49"/>
        <v>954.63</v>
      </c>
    </row>
    <row r="400" spans="1:12" ht="15.75" thickBot="1">
      <c r="A400" s="79"/>
      <c r="B400" s="220" t="s">
        <v>75</v>
      </c>
      <c r="C400" s="197">
        <f>C137</f>
        <v>845</v>
      </c>
      <c r="D400" s="197">
        <f t="shared" ref="D400:L400" si="50">D137</f>
        <v>32.349999999999994</v>
      </c>
      <c r="E400" s="197">
        <f t="shared" si="50"/>
        <v>20.629999999999995</v>
      </c>
      <c r="F400" s="197">
        <f t="shared" si="50"/>
        <v>73.62</v>
      </c>
      <c r="G400" s="197">
        <f t="shared" si="50"/>
        <v>817.85</v>
      </c>
      <c r="H400" s="197">
        <f t="shared" si="50"/>
        <v>925</v>
      </c>
      <c r="I400" s="197">
        <f t="shared" si="50"/>
        <v>35.279999999999994</v>
      </c>
      <c r="J400" s="197">
        <f t="shared" si="50"/>
        <v>24.489999999999995</v>
      </c>
      <c r="K400" s="197">
        <f t="shared" si="50"/>
        <v>178.88000000000002</v>
      </c>
      <c r="L400" s="197">
        <f t="shared" si="50"/>
        <v>916.38</v>
      </c>
    </row>
    <row r="401" spans="1:12" s="35" customFormat="1" ht="15.75" thickBot="1">
      <c r="A401" s="79"/>
      <c r="B401" s="220" t="s">
        <v>76</v>
      </c>
      <c r="C401" s="197">
        <f>C170</f>
        <v>765</v>
      </c>
      <c r="D401" s="197">
        <f t="shared" ref="D401:L401" si="51">D170</f>
        <v>33.519999999999996</v>
      </c>
      <c r="E401" s="197">
        <f t="shared" si="51"/>
        <v>18.98</v>
      </c>
      <c r="F401" s="197">
        <f t="shared" si="51"/>
        <v>102.21</v>
      </c>
      <c r="G401" s="197">
        <f t="shared" si="51"/>
        <v>726.8</v>
      </c>
      <c r="H401" s="197">
        <f t="shared" si="51"/>
        <v>840</v>
      </c>
      <c r="I401" s="197">
        <f t="shared" si="51"/>
        <v>37.42</v>
      </c>
      <c r="J401" s="197">
        <f t="shared" si="51"/>
        <v>25.1</v>
      </c>
      <c r="K401" s="197">
        <f t="shared" si="51"/>
        <v>109.61999999999999</v>
      </c>
      <c r="L401" s="197">
        <f t="shared" si="51"/>
        <v>790.88</v>
      </c>
    </row>
    <row r="402" spans="1:12" ht="15.75" thickBot="1">
      <c r="A402" s="79"/>
      <c r="B402" s="220" t="s">
        <v>170</v>
      </c>
      <c r="C402" s="197">
        <f>C196</f>
        <v>815</v>
      </c>
      <c r="D402" s="197">
        <f t="shared" ref="D402:L402" si="52">D196</f>
        <v>41.03</v>
      </c>
      <c r="E402" s="197">
        <f t="shared" si="52"/>
        <v>27.619999999999997</v>
      </c>
      <c r="F402" s="197">
        <f t="shared" si="52"/>
        <v>144.27000000000001</v>
      </c>
      <c r="G402" s="197">
        <f t="shared" si="52"/>
        <v>968.3</v>
      </c>
      <c r="H402" s="197">
        <f t="shared" si="52"/>
        <v>845</v>
      </c>
      <c r="I402" s="197">
        <f t="shared" si="52"/>
        <v>44.75</v>
      </c>
      <c r="J402" s="197">
        <f t="shared" si="52"/>
        <v>32.53</v>
      </c>
      <c r="K402" s="197">
        <f t="shared" si="52"/>
        <v>140.94</v>
      </c>
      <c r="L402" s="197">
        <f t="shared" si="52"/>
        <v>1025.8</v>
      </c>
    </row>
    <row r="403" spans="1:12" ht="15.75" thickBot="1">
      <c r="A403" s="79"/>
      <c r="B403" s="220" t="s">
        <v>77</v>
      </c>
      <c r="C403" s="197">
        <f>C216</f>
        <v>835</v>
      </c>
      <c r="D403" s="197">
        <f t="shared" ref="D403:L403" si="53">D216</f>
        <v>33.120000000000005</v>
      </c>
      <c r="E403" s="197">
        <f t="shared" si="53"/>
        <v>20.309999999999999</v>
      </c>
      <c r="F403" s="197">
        <f t="shared" si="53"/>
        <v>108.60000000000001</v>
      </c>
      <c r="G403" s="197">
        <f t="shared" si="53"/>
        <v>745.51</v>
      </c>
      <c r="H403" s="197">
        <f t="shared" si="53"/>
        <v>915</v>
      </c>
      <c r="I403" s="197">
        <f t="shared" si="53"/>
        <v>36.630000000000003</v>
      </c>
      <c r="J403" s="197">
        <f t="shared" si="53"/>
        <v>24.529999999999998</v>
      </c>
      <c r="K403" s="197">
        <f t="shared" si="53"/>
        <v>121.27</v>
      </c>
      <c r="L403" s="197">
        <f t="shared" si="53"/>
        <v>848.85</v>
      </c>
    </row>
    <row r="404" spans="1:12" ht="15.75" thickBot="1">
      <c r="A404" s="79"/>
      <c r="B404" s="220" t="s">
        <v>78</v>
      </c>
      <c r="C404" s="197">
        <f>C250</f>
        <v>895</v>
      </c>
      <c r="D404" s="197">
        <f t="shared" ref="D404:L404" si="54">D250</f>
        <v>29.65</v>
      </c>
      <c r="E404" s="197">
        <f t="shared" si="54"/>
        <v>39.349999999999994</v>
      </c>
      <c r="F404" s="197">
        <f t="shared" si="54"/>
        <v>115.46999999999998</v>
      </c>
      <c r="G404" s="197">
        <f t="shared" si="54"/>
        <v>915.79000000000008</v>
      </c>
      <c r="H404" s="197">
        <f t="shared" si="54"/>
        <v>965</v>
      </c>
      <c r="I404" s="197">
        <f t="shared" si="54"/>
        <v>30.82</v>
      </c>
      <c r="J404" s="197">
        <f t="shared" si="54"/>
        <v>41.349999999999994</v>
      </c>
      <c r="K404" s="197">
        <f t="shared" si="54"/>
        <v>122.99999999999999</v>
      </c>
      <c r="L404" s="197">
        <f t="shared" si="54"/>
        <v>968.44999999999993</v>
      </c>
    </row>
    <row r="405" spans="1:12" ht="15.75" thickBot="1">
      <c r="A405" s="79"/>
      <c r="B405" s="220" t="s">
        <v>79</v>
      </c>
      <c r="C405" s="197">
        <f>C283</f>
        <v>895</v>
      </c>
      <c r="D405" s="197">
        <f t="shared" ref="D405:L405" si="55">D283</f>
        <v>40.49</v>
      </c>
      <c r="E405" s="197">
        <f t="shared" si="55"/>
        <v>32.72</v>
      </c>
      <c r="F405" s="197">
        <f t="shared" si="55"/>
        <v>163.37</v>
      </c>
      <c r="G405" s="197">
        <f t="shared" si="55"/>
        <v>1086.8</v>
      </c>
      <c r="H405" s="197" t="str">
        <f t="shared" si="55"/>
        <v>930</v>
      </c>
      <c r="I405" s="197">
        <f t="shared" si="55"/>
        <v>45.15</v>
      </c>
      <c r="J405" s="197">
        <f t="shared" si="55"/>
        <v>39.83</v>
      </c>
      <c r="K405" s="197">
        <f t="shared" si="55"/>
        <v>164.84</v>
      </c>
      <c r="L405" s="197">
        <f t="shared" si="55"/>
        <v>1187.3</v>
      </c>
    </row>
    <row r="406" spans="1:12" ht="15.75" thickBot="1">
      <c r="A406" s="79"/>
      <c r="B406" s="220" t="s">
        <v>80</v>
      </c>
      <c r="C406" s="197">
        <f>C317</f>
        <v>845</v>
      </c>
      <c r="D406" s="197">
        <f t="shared" ref="D406:L406" si="56">D317</f>
        <v>24.259999999999998</v>
      </c>
      <c r="E406" s="197">
        <f t="shared" si="56"/>
        <v>27.09</v>
      </c>
      <c r="F406" s="197">
        <f t="shared" si="56"/>
        <v>121.77</v>
      </c>
      <c r="G406" s="197">
        <f t="shared" si="56"/>
        <v>754.2</v>
      </c>
      <c r="H406" s="197">
        <f t="shared" si="56"/>
        <v>925</v>
      </c>
      <c r="I406" s="197">
        <f t="shared" si="56"/>
        <v>26.43</v>
      </c>
      <c r="J406" s="197">
        <f t="shared" si="56"/>
        <v>31.969999999999995</v>
      </c>
      <c r="K406" s="197">
        <f t="shared" si="56"/>
        <v>137.35</v>
      </c>
      <c r="L406" s="197">
        <f t="shared" si="56"/>
        <v>852.86</v>
      </c>
    </row>
    <row r="407" spans="1:12" s="35" customFormat="1" ht="15.75" thickBot="1">
      <c r="A407" s="79"/>
      <c r="B407" s="221" t="s">
        <v>81</v>
      </c>
      <c r="C407" s="197">
        <f>C349</f>
        <v>785</v>
      </c>
      <c r="D407" s="197">
        <f t="shared" ref="D407:L407" si="57">D349</f>
        <v>32.92</v>
      </c>
      <c r="E407" s="197">
        <f t="shared" si="57"/>
        <v>26.119999999999997</v>
      </c>
      <c r="F407" s="197">
        <f t="shared" si="57"/>
        <v>94.409999999999982</v>
      </c>
      <c r="G407" s="197">
        <f t="shared" si="57"/>
        <v>834.62</v>
      </c>
      <c r="H407" s="197">
        <f t="shared" si="57"/>
        <v>825</v>
      </c>
      <c r="I407" s="197">
        <f t="shared" si="57"/>
        <v>33.58</v>
      </c>
      <c r="J407" s="197">
        <f t="shared" si="57"/>
        <v>30.66</v>
      </c>
      <c r="K407" s="197">
        <f t="shared" si="57"/>
        <v>97.82</v>
      </c>
      <c r="L407" s="197">
        <f t="shared" si="57"/>
        <v>873.6</v>
      </c>
    </row>
    <row r="408" spans="1:12" ht="15.75" thickBot="1">
      <c r="A408" s="79"/>
      <c r="B408" s="221" t="s">
        <v>172</v>
      </c>
      <c r="C408" s="197">
        <f>C374</f>
        <v>775</v>
      </c>
      <c r="D408" s="197">
        <f t="shared" ref="D408:L408" si="58">D374</f>
        <v>38.01</v>
      </c>
      <c r="E408" s="197">
        <f t="shared" si="58"/>
        <v>27.39</v>
      </c>
      <c r="F408" s="197">
        <f t="shared" si="58"/>
        <v>117.98</v>
      </c>
      <c r="G408" s="197">
        <f t="shared" si="58"/>
        <v>820.46</v>
      </c>
      <c r="H408" s="197">
        <f t="shared" si="58"/>
        <v>835</v>
      </c>
      <c r="I408" s="197">
        <f t="shared" si="58"/>
        <v>44.300000000000004</v>
      </c>
      <c r="J408" s="197">
        <f t="shared" si="58"/>
        <v>32.79</v>
      </c>
      <c r="K408" s="197">
        <f t="shared" si="58"/>
        <v>125.64999999999999</v>
      </c>
      <c r="L408" s="197">
        <f t="shared" si="58"/>
        <v>911.79</v>
      </c>
    </row>
    <row r="409" spans="1:12">
      <c r="A409" s="79"/>
      <c r="B409" s="232"/>
      <c r="C409" s="233"/>
      <c r="D409" s="234"/>
      <c r="E409" s="235"/>
      <c r="F409" s="235"/>
      <c r="G409" s="235"/>
      <c r="H409" s="236"/>
      <c r="I409" s="234"/>
      <c r="J409" s="235"/>
      <c r="K409" s="235"/>
      <c r="L409" s="235"/>
    </row>
    <row r="410" spans="1:12">
      <c r="A410" s="79"/>
      <c r="B410" s="237" t="s">
        <v>171</v>
      </c>
      <c r="C410" s="238">
        <f>SUM(C397:C408)/12</f>
        <v>839.58333333333337</v>
      </c>
      <c r="D410" s="238">
        <f t="shared" ref="D410:L410" si="59">SUM(D397:D408)/12</f>
        <v>34.368333333333332</v>
      </c>
      <c r="E410" s="238">
        <f t="shared" si="59"/>
        <v>27.481666666666666</v>
      </c>
      <c r="F410" s="238">
        <f t="shared" si="59"/>
        <v>116.6275</v>
      </c>
      <c r="G410" s="238">
        <f t="shared" si="59"/>
        <v>860.98500000000024</v>
      </c>
      <c r="H410" s="238">
        <f t="shared" si="59"/>
        <v>825.41666666666663</v>
      </c>
      <c r="I410" s="238">
        <f t="shared" si="59"/>
        <v>37.321666666666665</v>
      </c>
      <c r="J410" s="238">
        <f t="shared" si="59"/>
        <v>32.04</v>
      </c>
      <c r="K410" s="238">
        <f t="shared" si="59"/>
        <v>132.25499999999997</v>
      </c>
      <c r="L410" s="238">
        <f t="shared" si="59"/>
        <v>939.12916666666661</v>
      </c>
    </row>
    <row r="411" spans="1:12" ht="15.75" thickBot="1">
      <c r="A411" s="79"/>
      <c r="B411" s="239"/>
      <c r="C411" s="240"/>
      <c r="D411" s="241"/>
      <c r="E411" s="242"/>
      <c r="F411" s="242"/>
      <c r="G411" s="242"/>
      <c r="H411" s="243"/>
      <c r="I411" s="241"/>
      <c r="J411" s="242"/>
      <c r="K411" s="242"/>
      <c r="L411" s="242"/>
    </row>
    <row r="412" spans="1:12" ht="21" customHeight="1" thickBot="1">
      <c r="A412" s="79"/>
      <c r="B412" s="244"/>
      <c r="C412" s="260" t="s">
        <v>87</v>
      </c>
      <c r="D412" s="257" t="s">
        <v>4</v>
      </c>
      <c r="E412" s="258"/>
      <c r="F412" s="258"/>
      <c r="G412" s="258"/>
      <c r="H412" s="213"/>
      <c r="I412" s="213"/>
      <c r="J412" s="213"/>
      <c r="K412" s="213"/>
      <c r="L412" s="213"/>
    </row>
    <row r="413" spans="1:12" ht="15.75" thickBot="1">
      <c r="A413" s="79"/>
      <c r="B413" s="214"/>
      <c r="C413" s="260"/>
      <c r="D413" s="216" t="s">
        <v>36</v>
      </c>
      <c r="E413" s="217" t="s">
        <v>37</v>
      </c>
      <c r="F413" s="217" t="s">
        <v>38</v>
      </c>
      <c r="G413" s="217" t="s">
        <v>39</v>
      </c>
      <c r="H413" s="213"/>
      <c r="I413" s="213"/>
      <c r="J413" s="213"/>
      <c r="K413" s="213"/>
      <c r="L413" s="213"/>
    </row>
    <row r="414" spans="1:12" ht="15.75" thickBot="1">
      <c r="A414" s="79"/>
      <c r="B414" s="219" t="s">
        <v>7</v>
      </c>
      <c r="C414" s="197">
        <f>C48</f>
        <v>300</v>
      </c>
      <c r="D414" s="197">
        <f t="shared" ref="D414:G414" si="60">D48</f>
        <v>6.6</v>
      </c>
      <c r="E414" s="197">
        <f t="shared" si="60"/>
        <v>5</v>
      </c>
      <c r="F414" s="197">
        <f t="shared" si="60"/>
        <v>100.69999999999999</v>
      </c>
      <c r="G414" s="197">
        <f t="shared" si="60"/>
        <v>463.6</v>
      </c>
      <c r="H414" s="213"/>
      <c r="I414" s="213"/>
      <c r="J414" s="213"/>
      <c r="K414" s="213"/>
      <c r="L414" s="213"/>
    </row>
    <row r="415" spans="1:12" ht="15.75" thickBot="1">
      <c r="A415" s="79"/>
      <c r="B415" s="220" t="s">
        <v>11</v>
      </c>
      <c r="C415" s="197">
        <f>C85</f>
        <v>300</v>
      </c>
      <c r="D415" s="197">
        <f t="shared" ref="D415:G415" si="61">D85</f>
        <v>10.4</v>
      </c>
      <c r="E415" s="197">
        <f t="shared" si="61"/>
        <v>11.5</v>
      </c>
      <c r="F415" s="197">
        <f t="shared" si="61"/>
        <v>67.400000000000006</v>
      </c>
      <c r="G415" s="197">
        <f t="shared" si="61"/>
        <v>401</v>
      </c>
      <c r="H415" s="213"/>
      <c r="I415" s="213"/>
      <c r="J415" s="213"/>
      <c r="K415" s="213"/>
      <c r="L415" s="213"/>
    </row>
    <row r="416" spans="1:12" ht="15.75" thickBot="1">
      <c r="A416" s="79"/>
      <c r="B416" s="220" t="s">
        <v>12</v>
      </c>
      <c r="C416" s="197">
        <f>C117</f>
        <v>330</v>
      </c>
      <c r="D416" s="197">
        <f t="shared" ref="D416:G416" si="62">D117</f>
        <v>4.6999999999999993</v>
      </c>
      <c r="E416" s="197">
        <f t="shared" si="62"/>
        <v>6.52</v>
      </c>
      <c r="F416" s="197">
        <f t="shared" si="62"/>
        <v>43</v>
      </c>
      <c r="G416" s="197">
        <f t="shared" si="62"/>
        <v>210</v>
      </c>
      <c r="H416" s="213"/>
      <c r="I416" s="213"/>
      <c r="J416" s="213"/>
      <c r="K416" s="213"/>
      <c r="L416" s="213"/>
    </row>
    <row r="417" spans="1:12" ht="15.75" thickBot="1">
      <c r="A417" s="79"/>
      <c r="B417" s="220" t="s">
        <v>3</v>
      </c>
      <c r="C417" s="197">
        <f>C150</f>
        <v>300</v>
      </c>
      <c r="D417" s="197">
        <f t="shared" ref="D417:G417" si="63">D150</f>
        <v>7</v>
      </c>
      <c r="E417" s="197">
        <f t="shared" si="63"/>
        <v>18</v>
      </c>
      <c r="F417" s="197">
        <f t="shared" si="63"/>
        <v>91.4</v>
      </c>
      <c r="G417" s="197">
        <f t="shared" si="63"/>
        <v>561</v>
      </c>
      <c r="H417" s="213"/>
      <c r="I417" s="213"/>
      <c r="J417" s="213"/>
      <c r="K417" s="213"/>
      <c r="L417" s="213"/>
    </row>
    <row r="418" spans="1:12" ht="15.75" thickBot="1">
      <c r="A418" s="79"/>
      <c r="B418" s="220" t="s">
        <v>6</v>
      </c>
      <c r="C418" s="197">
        <f>C178</f>
        <v>305</v>
      </c>
      <c r="D418" s="197">
        <f t="shared" ref="D418:G418" si="64">D178</f>
        <v>9.3099999999999987</v>
      </c>
      <c r="E418" s="197">
        <f t="shared" si="64"/>
        <v>9.3099999999999987</v>
      </c>
      <c r="F418" s="197">
        <f t="shared" si="64"/>
        <v>45.02</v>
      </c>
      <c r="G418" s="197">
        <f t="shared" si="64"/>
        <v>300.45000000000005</v>
      </c>
      <c r="H418" s="213"/>
      <c r="I418" s="213"/>
      <c r="J418" s="213"/>
      <c r="K418" s="213"/>
      <c r="L418" s="213"/>
    </row>
    <row r="419" spans="1:12" ht="15.75" thickBot="1">
      <c r="A419" s="79"/>
      <c r="B419" s="220" t="s">
        <v>7</v>
      </c>
      <c r="C419" s="197">
        <f>C230</f>
        <v>300</v>
      </c>
      <c r="D419" s="197">
        <f t="shared" ref="D419:G419" si="65">D230</f>
        <v>6.6</v>
      </c>
      <c r="E419" s="197">
        <f t="shared" si="65"/>
        <v>5</v>
      </c>
      <c r="F419" s="197">
        <f t="shared" si="65"/>
        <v>100.69999999999999</v>
      </c>
      <c r="G419" s="197">
        <f t="shared" si="65"/>
        <v>463.6</v>
      </c>
      <c r="H419" s="213"/>
      <c r="I419" s="213"/>
      <c r="J419" s="213"/>
      <c r="K419" s="213"/>
      <c r="L419" s="213"/>
    </row>
    <row r="420" spans="1:12" ht="15.75" thickBot="1">
      <c r="A420" s="79"/>
      <c r="B420" s="220" t="s">
        <v>11</v>
      </c>
      <c r="C420" s="197">
        <f>C264</f>
        <v>300</v>
      </c>
      <c r="D420" s="197">
        <f t="shared" ref="D420:G420" si="66">D264</f>
        <v>10.4</v>
      </c>
      <c r="E420" s="197">
        <f t="shared" si="66"/>
        <v>11.5</v>
      </c>
      <c r="F420" s="197">
        <f t="shared" si="66"/>
        <v>67.400000000000006</v>
      </c>
      <c r="G420" s="197">
        <f t="shared" si="66"/>
        <v>401</v>
      </c>
      <c r="H420" s="213"/>
      <c r="I420" s="213"/>
      <c r="J420" s="213"/>
      <c r="K420" s="213"/>
      <c r="L420" s="213"/>
    </row>
    <row r="421" spans="1:12" ht="15.75" thickBot="1">
      <c r="A421" s="79"/>
      <c r="B421" s="220" t="s">
        <v>12</v>
      </c>
      <c r="C421" s="197">
        <f>C297</f>
        <v>330</v>
      </c>
      <c r="D421" s="197">
        <f t="shared" ref="D421:G421" si="67">D297</f>
        <v>4.7</v>
      </c>
      <c r="E421" s="197">
        <f t="shared" si="67"/>
        <v>6.5200000000000005</v>
      </c>
      <c r="F421" s="197">
        <f t="shared" si="67"/>
        <v>43</v>
      </c>
      <c r="G421" s="197">
        <f t="shared" si="67"/>
        <v>245</v>
      </c>
      <c r="H421" s="213"/>
      <c r="I421" s="213"/>
      <c r="J421" s="213"/>
      <c r="K421" s="213"/>
      <c r="L421" s="213"/>
    </row>
    <row r="422" spans="1:12" ht="15.75" thickBot="1">
      <c r="A422" s="79"/>
      <c r="B422" s="220" t="s">
        <v>3</v>
      </c>
      <c r="C422" s="197">
        <f>C332</f>
        <v>300</v>
      </c>
      <c r="D422" s="197">
        <f t="shared" ref="D422:G422" si="68">D332</f>
        <v>10.879999999999999</v>
      </c>
      <c r="E422" s="197">
        <f t="shared" si="68"/>
        <v>16.029999999999998</v>
      </c>
      <c r="F422" s="197">
        <f t="shared" si="68"/>
        <v>66.8</v>
      </c>
      <c r="G422" s="197">
        <f t="shared" si="68"/>
        <v>456.6</v>
      </c>
      <c r="H422" s="213"/>
      <c r="I422" s="213"/>
      <c r="J422" s="213"/>
      <c r="K422" s="213"/>
      <c r="L422" s="213"/>
    </row>
    <row r="423" spans="1:12" ht="15.75" thickBot="1">
      <c r="A423" s="79"/>
      <c r="B423" s="221" t="s">
        <v>6</v>
      </c>
      <c r="C423" s="197">
        <f>C355</f>
        <v>300</v>
      </c>
      <c r="D423" s="197">
        <f t="shared" ref="D423:G423" si="69">D355</f>
        <v>8</v>
      </c>
      <c r="E423" s="197">
        <f t="shared" si="69"/>
        <v>18</v>
      </c>
      <c r="F423" s="197">
        <f t="shared" si="69"/>
        <v>91.4</v>
      </c>
      <c r="G423" s="197">
        <f t="shared" si="69"/>
        <v>561.6</v>
      </c>
      <c r="H423" s="213"/>
      <c r="I423" s="213"/>
      <c r="J423" s="213"/>
      <c r="K423" s="213"/>
      <c r="L423" s="213"/>
    </row>
    <row r="424" spans="1:12">
      <c r="A424" s="79"/>
      <c r="B424" s="245"/>
      <c r="C424" s="246"/>
      <c r="D424" s="180"/>
      <c r="E424" s="109"/>
      <c r="F424" s="109"/>
      <c r="G424" s="109"/>
      <c r="H424" s="213"/>
      <c r="I424" s="213"/>
      <c r="J424" s="213"/>
      <c r="K424" s="213"/>
      <c r="L424" s="213"/>
    </row>
    <row r="425" spans="1:12">
      <c r="A425" s="79"/>
      <c r="B425" s="225" t="s">
        <v>40</v>
      </c>
      <c r="C425" s="247">
        <f>SUM(C414:C423)/10</f>
        <v>306.5</v>
      </c>
      <c r="D425" s="247">
        <f t="shared" ref="D425:G425" si="70">SUM(D414:D423)/10</f>
        <v>7.859</v>
      </c>
      <c r="E425" s="247">
        <f t="shared" si="70"/>
        <v>10.738</v>
      </c>
      <c r="F425" s="247">
        <f t="shared" si="70"/>
        <v>71.681999999999988</v>
      </c>
      <c r="G425" s="247">
        <f t="shared" si="70"/>
        <v>406.38499999999999</v>
      </c>
      <c r="H425" s="213"/>
      <c r="I425" s="213"/>
      <c r="J425" s="213"/>
      <c r="K425" s="213"/>
      <c r="L425" s="213"/>
    </row>
    <row r="426" spans="1:12" ht="15.75" thickBot="1">
      <c r="A426" s="79"/>
      <c r="B426" s="227"/>
      <c r="C426" s="248"/>
      <c r="D426" s="134"/>
      <c r="E426" s="130"/>
      <c r="F426" s="130"/>
      <c r="G426" s="130"/>
      <c r="H426" s="213"/>
      <c r="I426" s="213"/>
      <c r="J426" s="213"/>
      <c r="K426" s="213"/>
      <c r="L426" s="213"/>
    </row>
    <row r="427" spans="1:12">
      <c r="A427" s="249"/>
      <c r="B427" s="250"/>
      <c r="C427" s="251"/>
      <c r="D427" s="251"/>
      <c r="E427" s="251"/>
      <c r="F427" s="251"/>
      <c r="G427" s="252"/>
      <c r="H427" s="253"/>
      <c r="I427" s="253"/>
      <c r="J427" s="253"/>
      <c r="K427" s="253"/>
      <c r="L427" s="253"/>
    </row>
    <row r="428" spans="1:12">
      <c r="A428" s="4"/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</row>
    <row r="429" spans="1:12" ht="15" customHeight="1">
      <c r="A429" s="4"/>
      <c r="B429" s="26"/>
      <c r="C429" s="26"/>
      <c r="D429" s="27"/>
      <c r="E429" s="27"/>
      <c r="F429" s="27"/>
      <c r="G429" s="26"/>
      <c r="H429" s="26"/>
      <c r="I429" s="254"/>
      <c r="J429" s="254"/>
      <c r="K429" s="254"/>
      <c r="L429" s="254"/>
    </row>
    <row r="430" spans="1:12">
      <c r="A430" s="4"/>
      <c r="B430" s="26"/>
      <c r="C430" s="26"/>
      <c r="D430" s="26"/>
      <c r="E430" s="26"/>
      <c r="F430" s="26"/>
      <c r="G430" s="26"/>
      <c r="H430" s="26"/>
      <c r="I430" s="254"/>
      <c r="J430" s="254"/>
      <c r="K430" s="254"/>
      <c r="L430" s="254"/>
    </row>
    <row r="431" spans="1:12" ht="15" customHeight="1">
      <c r="A431" s="249"/>
      <c r="B431" s="26"/>
      <c r="C431" s="26"/>
      <c r="D431" s="26"/>
      <c r="E431" s="26"/>
      <c r="F431" s="26"/>
      <c r="G431" s="26"/>
      <c r="H431" s="26"/>
      <c r="I431" s="254"/>
      <c r="J431" s="254"/>
      <c r="K431" s="254"/>
      <c r="L431" s="254"/>
    </row>
    <row r="432" spans="1:12">
      <c r="A432" s="249"/>
      <c r="B432" s="254"/>
      <c r="C432" s="254"/>
      <c r="D432" s="254"/>
      <c r="E432" s="254"/>
      <c r="F432" s="254"/>
      <c r="G432" s="254"/>
      <c r="H432" s="254"/>
      <c r="I432" s="254"/>
      <c r="J432" s="254"/>
      <c r="K432" s="254"/>
      <c r="L432" s="254"/>
    </row>
  </sheetData>
  <mergeCells count="80">
    <mergeCell ref="B299:L299"/>
    <mergeCell ref="B267:L267"/>
    <mergeCell ref="B300:L300"/>
    <mergeCell ref="B208:L208"/>
    <mergeCell ref="B226:L226"/>
    <mergeCell ref="B275:L275"/>
    <mergeCell ref="B293:L293"/>
    <mergeCell ref="B232:L232"/>
    <mergeCell ref="B233:L233"/>
    <mergeCell ref="B242:L242"/>
    <mergeCell ref="B260:L260"/>
    <mergeCell ref="B266:L266"/>
    <mergeCell ref="B217:L217"/>
    <mergeCell ref="B251:L251"/>
    <mergeCell ref="B284:L284"/>
    <mergeCell ref="D395:G395"/>
    <mergeCell ref="D378:G378"/>
    <mergeCell ref="I378:L378"/>
    <mergeCell ref="C377:C379"/>
    <mergeCell ref="H377:H379"/>
    <mergeCell ref="I395:L395"/>
    <mergeCell ref="B310:L310"/>
    <mergeCell ref="B326:L326"/>
    <mergeCell ref="B376:L376"/>
    <mergeCell ref="D377:G377"/>
    <mergeCell ref="I377:L377"/>
    <mergeCell ref="B333:L333"/>
    <mergeCell ref="B334:L334"/>
    <mergeCell ref="B342:L342"/>
    <mergeCell ref="B351:L351"/>
    <mergeCell ref="B357:L357"/>
    <mergeCell ref="B358:L358"/>
    <mergeCell ref="B367:L367"/>
    <mergeCell ref="B318:L318"/>
    <mergeCell ref="B152:L152"/>
    <mergeCell ref="B163:L163"/>
    <mergeCell ref="B172:L172"/>
    <mergeCell ref="B179:L179"/>
    <mergeCell ref="A4:D4"/>
    <mergeCell ref="B44:L44"/>
    <mergeCell ref="C9:C11"/>
    <mergeCell ref="D9:F10"/>
    <mergeCell ref="H9:H11"/>
    <mergeCell ref="I9:K10"/>
    <mergeCell ref="A7:L7"/>
    <mergeCell ref="B34:L34"/>
    <mergeCell ref="B72:L72"/>
    <mergeCell ref="B104:L104"/>
    <mergeCell ref="B138:L138"/>
    <mergeCell ref="A2:D3"/>
    <mergeCell ref="B112:L112"/>
    <mergeCell ref="B118:L118"/>
    <mergeCell ref="B151:L151"/>
    <mergeCell ref="B130:L130"/>
    <mergeCell ref="G4:I4"/>
    <mergeCell ref="B14:L14"/>
    <mergeCell ref="B26:L26"/>
    <mergeCell ref="H5:J5"/>
    <mergeCell ref="B13:L13"/>
    <mergeCell ref="B50:L50"/>
    <mergeCell ref="B51:L51"/>
    <mergeCell ref="B63:L63"/>
    <mergeCell ref="B81:L81"/>
    <mergeCell ref="B87:L87"/>
    <mergeCell ref="D412:G412"/>
    <mergeCell ref="K5:L5"/>
    <mergeCell ref="C412:C413"/>
    <mergeCell ref="B119:L119"/>
    <mergeCell ref="C395:C396"/>
    <mergeCell ref="H395:H396"/>
    <mergeCell ref="B180:L180"/>
    <mergeCell ref="B189:L189"/>
    <mergeCell ref="B198:L198"/>
    <mergeCell ref="B199:L199"/>
    <mergeCell ref="B146:L146"/>
    <mergeCell ref="B200:L200"/>
    <mergeCell ref="B88:L88"/>
    <mergeCell ref="B96:L96"/>
    <mergeCell ref="C12:G12"/>
    <mergeCell ref="H12:L12"/>
  </mergeCells>
  <pageMargins left="0.98425196850393704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P16" sqref="P16"/>
    </sheetView>
  </sheetViews>
  <sheetFormatPr defaultRowHeight="15"/>
  <cols>
    <col min="1" max="1" width="17.140625" customWidth="1"/>
    <col min="2" max="2" width="8.5703125" customWidth="1"/>
    <col min="3" max="4" width="9.140625" customWidth="1"/>
    <col min="5" max="5" width="11.7109375" customWidth="1"/>
    <col min="6" max="7" width="8.42578125" customWidth="1"/>
    <col min="8" max="8" width="11.42578125" customWidth="1"/>
    <col min="11" max="11" width="11.5703125" customWidth="1"/>
    <col min="14" max="14" width="11.5703125" customWidth="1"/>
  </cols>
  <sheetData>
    <row r="1" spans="1:14" ht="27.75" customHeight="1" thickBot="1">
      <c r="A1" s="308" t="s">
        <v>94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</row>
    <row r="2" spans="1:14">
      <c r="A2" s="299" t="s">
        <v>45</v>
      </c>
      <c r="B2" s="301" t="s">
        <v>46</v>
      </c>
      <c r="C2" s="303" t="s">
        <v>47</v>
      </c>
      <c r="D2" s="301" t="s">
        <v>48</v>
      </c>
      <c r="E2" s="301" t="s">
        <v>49</v>
      </c>
      <c r="F2" s="303" t="s">
        <v>50</v>
      </c>
      <c r="G2" s="301" t="s">
        <v>51</v>
      </c>
      <c r="H2" s="301" t="s">
        <v>52</v>
      </c>
      <c r="I2" s="301" t="s">
        <v>53</v>
      </c>
      <c r="J2" s="301" t="s">
        <v>54</v>
      </c>
      <c r="K2" s="301" t="s">
        <v>55</v>
      </c>
      <c r="L2" s="303" t="s">
        <v>56</v>
      </c>
      <c r="M2" s="303" t="s">
        <v>57</v>
      </c>
      <c r="N2" s="306" t="s">
        <v>58</v>
      </c>
    </row>
    <row r="3" spans="1:14">
      <c r="A3" s="300"/>
      <c r="B3" s="302"/>
      <c r="C3" s="304"/>
      <c r="D3" s="302"/>
      <c r="E3" s="302"/>
      <c r="F3" s="304"/>
      <c r="G3" s="302"/>
      <c r="H3" s="302"/>
      <c r="I3" s="302"/>
      <c r="J3" s="302"/>
      <c r="K3" s="302"/>
      <c r="L3" s="304"/>
      <c r="M3" s="304"/>
      <c r="N3" s="307"/>
    </row>
    <row r="4" spans="1:14" ht="57.75" customHeight="1">
      <c r="A4" s="300"/>
      <c r="B4" s="302"/>
      <c r="C4" s="305"/>
      <c r="D4" s="302"/>
      <c r="E4" s="302"/>
      <c r="F4" s="305"/>
      <c r="G4" s="302"/>
      <c r="H4" s="302"/>
      <c r="I4" s="302"/>
      <c r="J4" s="302"/>
      <c r="K4" s="302"/>
      <c r="L4" s="305"/>
      <c r="M4" s="305"/>
      <c r="N4" s="307"/>
    </row>
    <row r="5" spans="1:14">
      <c r="A5" s="3" t="s">
        <v>59</v>
      </c>
      <c r="B5" s="22">
        <v>77</v>
      </c>
      <c r="C5" s="22">
        <f>B5*20/100</f>
        <v>15.4</v>
      </c>
      <c r="D5" s="22">
        <f>B5*25/100</f>
        <v>19.25</v>
      </c>
      <c r="E5" s="14">
        <f>БЖУ!D393</f>
        <v>28.57416666666667</v>
      </c>
      <c r="F5" s="22">
        <f>B5*30/100</f>
        <v>23.1</v>
      </c>
      <c r="G5" s="22">
        <f>B5*35/100</f>
        <v>26.95</v>
      </c>
      <c r="H5" s="14">
        <f>БЖУ!D410</f>
        <v>34.368333333333332</v>
      </c>
      <c r="I5" s="22">
        <f>B5*10/100</f>
        <v>7.7</v>
      </c>
      <c r="J5" s="22">
        <f>B5*15/100</f>
        <v>11.55</v>
      </c>
      <c r="K5" s="14">
        <f>БЖУ!D425</f>
        <v>7.859</v>
      </c>
      <c r="L5" s="15">
        <f>B5*60/100</f>
        <v>46.2</v>
      </c>
      <c r="M5" s="16">
        <f>B5*75/100</f>
        <v>57.75</v>
      </c>
      <c r="N5" s="5">
        <f>SUM(E5,H5,K5)</f>
        <v>70.801500000000004</v>
      </c>
    </row>
    <row r="6" spans="1:14">
      <c r="A6" s="3" t="s">
        <v>60</v>
      </c>
      <c r="B6" s="22">
        <v>79</v>
      </c>
      <c r="C6" s="22">
        <f t="shared" ref="C6:C9" si="0">B6*20/100</f>
        <v>15.8</v>
      </c>
      <c r="D6" s="22">
        <f t="shared" ref="D6:D9" si="1">B6*25/100</f>
        <v>19.75</v>
      </c>
      <c r="E6" s="14">
        <f>БЖУ!E393</f>
        <v>29.854166666666668</v>
      </c>
      <c r="F6" s="22">
        <f t="shared" ref="F6:F9" si="2">B6*30/100</f>
        <v>23.7</v>
      </c>
      <c r="G6" s="22">
        <f t="shared" ref="G6:G9" si="3">B6*35/100</f>
        <v>27.65</v>
      </c>
      <c r="H6" s="14">
        <f>БЖУ!E410</f>
        <v>27.481666666666666</v>
      </c>
      <c r="I6" s="22">
        <f t="shared" ref="I6:I9" si="4">B6*10/100</f>
        <v>7.9</v>
      </c>
      <c r="J6" s="22">
        <f t="shared" ref="J6:J9" si="5">B6*15/100</f>
        <v>11.85</v>
      </c>
      <c r="K6" s="14">
        <f>БЖУ!E425</f>
        <v>10.738</v>
      </c>
      <c r="L6" s="15">
        <f t="shared" ref="L6:L9" si="6">B6*60/100</f>
        <v>47.4</v>
      </c>
      <c r="M6" s="16">
        <f t="shared" ref="M6:M9" si="7">B6*75/100</f>
        <v>59.25</v>
      </c>
      <c r="N6" s="5">
        <f t="shared" ref="N6:N9" si="8">SUM(E6,H6,K6)</f>
        <v>68.07383333333334</v>
      </c>
    </row>
    <row r="7" spans="1:14">
      <c r="A7" s="3" t="s">
        <v>61</v>
      </c>
      <c r="B7" s="22">
        <v>335</v>
      </c>
      <c r="C7" s="22">
        <f t="shared" si="0"/>
        <v>67</v>
      </c>
      <c r="D7" s="22">
        <f t="shared" si="1"/>
        <v>83.75</v>
      </c>
      <c r="E7" s="14">
        <f>БЖУ!F393</f>
        <v>117.12750000000001</v>
      </c>
      <c r="F7" s="22">
        <f t="shared" si="2"/>
        <v>100.5</v>
      </c>
      <c r="G7" s="22">
        <f t="shared" si="3"/>
        <v>117.25</v>
      </c>
      <c r="H7" s="14">
        <f>БЖУ!F410</f>
        <v>116.6275</v>
      </c>
      <c r="I7" s="22">
        <f t="shared" si="4"/>
        <v>33.5</v>
      </c>
      <c r="J7" s="22">
        <f t="shared" si="5"/>
        <v>50.25</v>
      </c>
      <c r="K7" s="14">
        <f>БЖУ!F425</f>
        <v>71.681999999999988</v>
      </c>
      <c r="L7" s="15">
        <f t="shared" si="6"/>
        <v>201</v>
      </c>
      <c r="M7" s="16">
        <f t="shared" si="7"/>
        <v>251.25</v>
      </c>
      <c r="N7" s="5">
        <f t="shared" si="8"/>
        <v>305.43700000000001</v>
      </c>
    </row>
    <row r="8" spans="1:14" ht="30">
      <c r="A8" s="3" t="s">
        <v>62</v>
      </c>
      <c r="B8" s="22">
        <v>2350</v>
      </c>
      <c r="C8" s="22">
        <f t="shared" si="0"/>
        <v>470</v>
      </c>
      <c r="D8" s="22">
        <f t="shared" si="1"/>
        <v>587.5</v>
      </c>
      <c r="E8" s="14">
        <f>БЖУ!G393</f>
        <v>870.41499999999996</v>
      </c>
      <c r="F8" s="22">
        <f t="shared" si="2"/>
        <v>705</v>
      </c>
      <c r="G8" s="22">
        <f t="shared" si="3"/>
        <v>822.5</v>
      </c>
      <c r="H8" s="14">
        <f>БЖУ!G410</f>
        <v>860.98500000000024</v>
      </c>
      <c r="I8" s="22">
        <f t="shared" si="4"/>
        <v>235</v>
      </c>
      <c r="J8" s="22">
        <f t="shared" si="5"/>
        <v>352.5</v>
      </c>
      <c r="K8" s="14">
        <f>БЖУ!G425</f>
        <v>406.38499999999999</v>
      </c>
      <c r="L8" s="15">
        <f t="shared" si="6"/>
        <v>1410</v>
      </c>
      <c r="M8" s="16">
        <f t="shared" si="7"/>
        <v>1762.5</v>
      </c>
      <c r="N8" s="5">
        <f t="shared" si="8"/>
        <v>2137.7849999999999</v>
      </c>
    </row>
    <row r="9" spans="1:14" ht="15.75" thickBot="1">
      <c r="A9" s="17" t="s">
        <v>63</v>
      </c>
      <c r="B9" s="2">
        <v>60</v>
      </c>
      <c r="C9" s="2">
        <f t="shared" si="0"/>
        <v>12</v>
      </c>
      <c r="D9" s="2">
        <f t="shared" si="1"/>
        <v>15</v>
      </c>
      <c r="E9" s="18" t="e">
        <f>БЖУ!#REF!</f>
        <v>#REF!</v>
      </c>
      <c r="F9" s="2">
        <f t="shared" si="2"/>
        <v>18</v>
      </c>
      <c r="G9" s="2">
        <f t="shared" si="3"/>
        <v>21</v>
      </c>
      <c r="H9" s="18" t="e">
        <f>БЖУ!#REF!</f>
        <v>#REF!</v>
      </c>
      <c r="I9" s="2">
        <f t="shared" si="4"/>
        <v>6</v>
      </c>
      <c r="J9" s="2">
        <f t="shared" si="5"/>
        <v>9</v>
      </c>
      <c r="K9" s="18" t="e">
        <f>БЖУ!#REF!</f>
        <v>#REF!</v>
      </c>
      <c r="L9" s="19">
        <f t="shared" si="6"/>
        <v>36</v>
      </c>
      <c r="M9" s="20">
        <f t="shared" si="7"/>
        <v>45</v>
      </c>
      <c r="N9" s="24" t="e">
        <f t="shared" si="8"/>
        <v>#REF!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30.75" customHeight="1" thickBot="1">
      <c r="A11" s="308" t="s">
        <v>95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21"/>
      <c r="M11" s="21"/>
      <c r="N11" s="21"/>
    </row>
    <row r="12" spans="1:14">
      <c r="A12" s="299" t="s">
        <v>45</v>
      </c>
      <c r="B12" s="301" t="s">
        <v>46</v>
      </c>
      <c r="C12" s="303" t="s">
        <v>47</v>
      </c>
      <c r="D12" s="301" t="s">
        <v>48</v>
      </c>
      <c r="E12" s="301" t="s">
        <v>49</v>
      </c>
      <c r="F12" s="303" t="s">
        <v>50</v>
      </c>
      <c r="G12" s="301" t="s">
        <v>51</v>
      </c>
      <c r="H12" s="301" t="s">
        <v>52</v>
      </c>
      <c r="I12" s="303" t="s">
        <v>65</v>
      </c>
      <c r="J12" s="303" t="s">
        <v>66</v>
      </c>
      <c r="K12" s="306" t="s">
        <v>64</v>
      </c>
      <c r="L12" s="1"/>
      <c r="M12" s="1"/>
    </row>
    <row r="13" spans="1:14">
      <c r="A13" s="300"/>
      <c r="B13" s="302"/>
      <c r="C13" s="304"/>
      <c r="D13" s="302"/>
      <c r="E13" s="302"/>
      <c r="F13" s="304"/>
      <c r="G13" s="302"/>
      <c r="H13" s="302"/>
      <c r="I13" s="304"/>
      <c r="J13" s="304"/>
      <c r="K13" s="307"/>
      <c r="L13" s="1"/>
      <c r="M13" s="1"/>
    </row>
    <row r="14" spans="1:14" ht="57" customHeight="1">
      <c r="A14" s="300"/>
      <c r="B14" s="302"/>
      <c r="C14" s="305"/>
      <c r="D14" s="302"/>
      <c r="E14" s="302"/>
      <c r="F14" s="305"/>
      <c r="G14" s="302"/>
      <c r="H14" s="302"/>
      <c r="I14" s="305"/>
      <c r="J14" s="305"/>
      <c r="K14" s="307"/>
    </row>
    <row r="15" spans="1:14">
      <c r="A15" s="3" t="s">
        <v>59</v>
      </c>
      <c r="B15" s="22">
        <v>90</v>
      </c>
      <c r="C15" s="22">
        <f>B15*20/100</f>
        <v>18</v>
      </c>
      <c r="D15" s="22">
        <f>B15*25/100</f>
        <v>22.5</v>
      </c>
      <c r="E15" s="14">
        <f>БЖУ!I393</f>
        <v>28.6675</v>
      </c>
      <c r="F15" s="22">
        <f>B15*30/100</f>
        <v>27</v>
      </c>
      <c r="G15" s="22">
        <f>B15*35/100</f>
        <v>31.5</v>
      </c>
      <c r="H15" s="14">
        <f>БЖУ!I410</f>
        <v>37.321666666666665</v>
      </c>
      <c r="I15" s="15">
        <f>B15*50/100</f>
        <v>45</v>
      </c>
      <c r="J15" s="16">
        <f>B15*60/100</f>
        <v>54</v>
      </c>
      <c r="K15" s="5">
        <f>SUM(E15,H15)</f>
        <v>65.989166666666662</v>
      </c>
    </row>
    <row r="16" spans="1:14">
      <c r="A16" s="3" t="s">
        <v>60</v>
      </c>
      <c r="B16" s="22">
        <v>92</v>
      </c>
      <c r="C16" s="22">
        <f t="shared" ref="C16:C19" si="9">B16*20/100</f>
        <v>18.399999999999999</v>
      </c>
      <c r="D16" s="22">
        <f t="shared" ref="D16:D19" si="10">B16*25/100</f>
        <v>23</v>
      </c>
      <c r="E16" s="14">
        <f>БЖУ!J393</f>
        <v>30.994999999999994</v>
      </c>
      <c r="F16" s="22">
        <f t="shared" ref="F16:F19" si="11">B16*30/100</f>
        <v>27.6</v>
      </c>
      <c r="G16" s="22">
        <f t="shared" ref="G16:G19" si="12">B16*35/100</f>
        <v>32.200000000000003</v>
      </c>
      <c r="H16" s="14">
        <f>БЖУ!J410</f>
        <v>32.04</v>
      </c>
      <c r="I16" s="15">
        <f t="shared" ref="I16:I19" si="13">B16*50/100</f>
        <v>46</v>
      </c>
      <c r="J16" s="16">
        <f t="shared" ref="J16:J19" si="14">B16*60/100</f>
        <v>55.2</v>
      </c>
      <c r="K16" s="5">
        <f t="shared" ref="K16:K19" si="15">SUM(E16,H16)</f>
        <v>63.034999999999997</v>
      </c>
    </row>
    <row r="17" spans="1:11">
      <c r="A17" s="3" t="s">
        <v>61</v>
      </c>
      <c r="B17" s="22">
        <v>383</v>
      </c>
      <c r="C17" s="22">
        <f t="shared" si="9"/>
        <v>76.599999999999994</v>
      </c>
      <c r="D17" s="22">
        <f t="shared" si="10"/>
        <v>95.75</v>
      </c>
      <c r="E17" s="14">
        <f>БЖУ!K393</f>
        <v>119.53916666666667</v>
      </c>
      <c r="F17" s="22">
        <f t="shared" si="11"/>
        <v>114.9</v>
      </c>
      <c r="G17" s="22">
        <f t="shared" si="12"/>
        <v>134.05000000000001</v>
      </c>
      <c r="H17" s="14">
        <f>БЖУ!K410</f>
        <v>132.25499999999997</v>
      </c>
      <c r="I17" s="15">
        <f t="shared" si="13"/>
        <v>191.5</v>
      </c>
      <c r="J17" s="16">
        <f t="shared" si="14"/>
        <v>229.8</v>
      </c>
      <c r="K17" s="5">
        <f t="shared" si="15"/>
        <v>251.79416666666663</v>
      </c>
    </row>
    <row r="18" spans="1:11" ht="30">
      <c r="A18" s="3" t="s">
        <v>62</v>
      </c>
      <c r="B18" s="22">
        <v>2720</v>
      </c>
      <c r="C18" s="22">
        <f t="shared" si="9"/>
        <v>544</v>
      </c>
      <c r="D18" s="22">
        <f t="shared" si="10"/>
        <v>680</v>
      </c>
      <c r="E18" s="14">
        <f>БЖУ!L393</f>
        <v>882.5391666666668</v>
      </c>
      <c r="F18" s="22">
        <f t="shared" si="11"/>
        <v>816</v>
      </c>
      <c r="G18" s="22">
        <f t="shared" si="12"/>
        <v>952</v>
      </c>
      <c r="H18" s="14">
        <f>БЖУ!L410</f>
        <v>939.12916666666661</v>
      </c>
      <c r="I18" s="15">
        <f t="shared" si="13"/>
        <v>1360</v>
      </c>
      <c r="J18" s="16">
        <f t="shared" si="14"/>
        <v>1632</v>
      </c>
      <c r="K18" s="5">
        <f t="shared" si="15"/>
        <v>1821.6683333333335</v>
      </c>
    </row>
    <row r="19" spans="1:11" ht="15.75" thickBot="1">
      <c r="A19" s="17" t="s">
        <v>63</v>
      </c>
      <c r="B19" s="2">
        <v>70</v>
      </c>
      <c r="C19" s="2">
        <f t="shared" si="9"/>
        <v>14</v>
      </c>
      <c r="D19" s="2">
        <f t="shared" si="10"/>
        <v>17.5</v>
      </c>
      <c r="E19" s="18" t="e">
        <f>БЖУ!#REF!</f>
        <v>#REF!</v>
      </c>
      <c r="F19" s="2">
        <f t="shared" si="11"/>
        <v>21</v>
      </c>
      <c r="G19" s="2">
        <f t="shared" si="12"/>
        <v>24.5</v>
      </c>
      <c r="H19" s="18" t="e">
        <f>БЖУ!#REF!</f>
        <v>#REF!</v>
      </c>
      <c r="I19" s="19">
        <f t="shared" si="13"/>
        <v>35</v>
      </c>
      <c r="J19" s="20">
        <f t="shared" si="14"/>
        <v>42</v>
      </c>
      <c r="K19" s="24" t="e">
        <f t="shared" si="15"/>
        <v>#REF!</v>
      </c>
    </row>
    <row r="21" spans="1:11">
      <c r="A21" s="26" t="s">
        <v>90</v>
      </c>
      <c r="B21" s="26"/>
      <c r="C21" s="27" t="s">
        <v>67</v>
      </c>
      <c r="D21" s="27"/>
      <c r="E21" s="27"/>
      <c r="F21" s="26" t="s">
        <v>93</v>
      </c>
      <c r="G21" s="26"/>
      <c r="H21" s="10"/>
    </row>
    <row r="22" spans="1:11">
      <c r="A22" s="26"/>
      <c r="B22" s="26"/>
      <c r="C22" s="26"/>
      <c r="D22" s="26"/>
      <c r="E22" s="26"/>
      <c r="F22" s="26"/>
      <c r="G22" s="26"/>
      <c r="H22" s="10"/>
    </row>
    <row r="23" spans="1:11">
      <c r="A23" s="26" t="s">
        <v>68</v>
      </c>
      <c r="B23" s="26"/>
      <c r="C23" s="26"/>
      <c r="D23" s="26"/>
      <c r="E23" s="26"/>
      <c r="F23" s="26" t="s">
        <v>69</v>
      </c>
      <c r="G23" s="26"/>
      <c r="H23" s="10"/>
    </row>
    <row r="24" spans="1:11">
      <c r="A24" s="10"/>
      <c r="B24" s="10"/>
      <c r="C24" s="10"/>
      <c r="D24" s="10"/>
      <c r="E24" s="10"/>
      <c r="F24" s="10"/>
      <c r="G24" s="10"/>
      <c r="H24" s="10"/>
    </row>
  </sheetData>
  <mergeCells count="27">
    <mergeCell ref="N2:N4"/>
    <mergeCell ref="A11:K11"/>
    <mergeCell ref="A1: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F12:F14"/>
    <mergeCell ref="J2:J4"/>
    <mergeCell ref="K2:K4"/>
    <mergeCell ref="L2:L4"/>
    <mergeCell ref="M2:M4"/>
    <mergeCell ref="G12:G14"/>
    <mergeCell ref="H12:H14"/>
    <mergeCell ref="I12:I14"/>
    <mergeCell ref="J12:J14"/>
    <mergeCell ref="K12:K14"/>
    <mergeCell ref="A12:A14"/>
    <mergeCell ref="B12:B14"/>
    <mergeCell ref="C12:C14"/>
    <mergeCell ref="D12:D14"/>
    <mergeCell ref="E12:E1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БЖУ</vt:lpstr>
      <vt:lpstr>Потребн.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КШП</dc:creator>
  <cp:lastModifiedBy>PC</cp:lastModifiedBy>
  <cp:lastPrinted>2024-08-26T13:36:55Z</cp:lastPrinted>
  <dcterms:created xsi:type="dcterms:W3CDTF">2016-08-23T13:19:30Z</dcterms:created>
  <dcterms:modified xsi:type="dcterms:W3CDTF">2024-08-26T13:38:09Z</dcterms:modified>
</cp:coreProperties>
</file>